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BlahaJ\Desktop\"/>
    </mc:Choice>
  </mc:AlternateContent>
  <bookViews>
    <workbookView xWindow="0" yWindow="0" windowWidth="0" windowHeight="0"/>
  </bookViews>
  <sheets>
    <sheet name="Rekapitulace stavby" sheetId="1" r:id="rId1"/>
    <sheet name="SO 101 - 001.01 - Hlavní ..." sheetId="2" r:id="rId2"/>
    <sheet name="SO 104 - 003.02 - Propust..." sheetId="3" r:id="rId3"/>
    <sheet name="SO 105 - 003.02 - Příkop O6"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'SO 101 - 001.01 - Hlavní ...'!$C$95:$L$316</definedName>
    <definedName name="_xlnm.Print_Area" localSheetId="1">'SO 101 - 001.01 - Hlavní ...'!$C$4:$K$41,'SO 101 - 001.01 - Hlavní ...'!$C$47:$K$77,'SO 101 - 001.01 - Hlavní ...'!$C$83:$L$316</definedName>
    <definedName name="_xlnm.Print_Titles" localSheetId="1">'SO 101 - 001.01 - Hlavní ...'!$95:$95</definedName>
    <definedName name="_xlnm._FilterDatabase" localSheetId="2" hidden="1">'SO 104 - 003.02 - Propust...'!$C$90:$L$230</definedName>
    <definedName name="_xlnm.Print_Area" localSheetId="2">'SO 104 - 003.02 - Propust...'!$C$4:$K$41,'SO 104 - 003.02 - Propust...'!$C$47:$K$72,'SO 104 - 003.02 - Propust...'!$C$78:$L$230</definedName>
    <definedName name="_xlnm.Print_Titles" localSheetId="2">'SO 104 - 003.02 - Propust...'!$90:$90</definedName>
    <definedName name="_xlnm._FilterDatabase" localSheetId="3" hidden="1">'SO 105 - 003.02 - Příkop O6'!$C$89:$L$206</definedName>
    <definedName name="_xlnm.Print_Area" localSheetId="3">'SO 105 - 003.02 - Příkop O6'!$C$4:$K$41,'SO 105 - 003.02 - Příkop O6'!$C$47:$K$71,'SO 105 - 003.02 - Příkop O6'!$C$77:$L$206</definedName>
    <definedName name="_xlnm.Print_Titles" localSheetId="3">'SO 105 - 003.02 - Příkop O6'!$89:$89</definedName>
    <definedName name="_xlnm.Print_Area" localSheetId="4">'Pokyny pro vyplnění'!$B$2:$K$71,'Pokyny pro vyplnění'!$B$74:$K$118,'Pokyny pro vyplnění'!$B$121:$K$161,'Pokyny pro vyplnění'!$B$164:$K$218</definedName>
  </definedNames>
  <calcPr/>
</workbook>
</file>

<file path=xl/calcChain.xml><?xml version="1.0" encoding="utf-8"?>
<calcChain xmlns="http://schemas.openxmlformats.org/spreadsheetml/2006/main">
  <c i="4" l="1" r="K39"/>
  <c r="K38"/>
  <c i="1" r="BA57"/>
  <c i="4" r="K37"/>
  <c i="1" r="AZ57"/>
  <c i="4" r="BI204"/>
  <c r="BH204"/>
  <c r="BG204"/>
  <c r="BF204"/>
  <c r="X204"/>
  <c r="X203"/>
  <c r="V204"/>
  <c r="V203"/>
  <c r="T204"/>
  <c r="T203"/>
  <c r="P204"/>
  <c r="BI198"/>
  <c r="BH198"/>
  <c r="BG198"/>
  <c r="BF198"/>
  <c r="X198"/>
  <c r="X197"/>
  <c r="V198"/>
  <c r="V197"/>
  <c r="T198"/>
  <c r="T197"/>
  <c r="P198"/>
  <c r="BI194"/>
  <c r="BH194"/>
  <c r="BG194"/>
  <c r="BF194"/>
  <c r="X194"/>
  <c r="V194"/>
  <c r="T194"/>
  <c r="P194"/>
  <c r="BI190"/>
  <c r="BH190"/>
  <c r="BG190"/>
  <c r="BF190"/>
  <c r="X190"/>
  <c r="V190"/>
  <c r="T190"/>
  <c r="P190"/>
  <c r="BI187"/>
  <c r="BH187"/>
  <c r="BG187"/>
  <c r="BF187"/>
  <c r="X187"/>
  <c r="V187"/>
  <c r="T187"/>
  <c r="P187"/>
  <c r="BI184"/>
  <c r="BH184"/>
  <c r="BG184"/>
  <c r="BF184"/>
  <c r="X184"/>
  <c r="V184"/>
  <c r="T184"/>
  <c r="P184"/>
  <c r="BI181"/>
  <c r="BH181"/>
  <c r="BG181"/>
  <c r="BF181"/>
  <c r="X181"/>
  <c r="V181"/>
  <c r="T181"/>
  <c r="P181"/>
  <c r="BI177"/>
  <c r="BH177"/>
  <c r="BG177"/>
  <c r="BF177"/>
  <c r="X177"/>
  <c r="V177"/>
  <c r="T177"/>
  <c r="P177"/>
  <c r="BI174"/>
  <c r="BH174"/>
  <c r="BG174"/>
  <c r="BF174"/>
  <c r="X174"/>
  <c r="V174"/>
  <c r="T174"/>
  <c r="P174"/>
  <c r="BI171"/>
  <c r="BH171"/>
  <c r="BG171"/>
  <c r="BF171"/>
  <c r="X171"/>
  <c r="V171"/>
  <c r="T171"/>
  <c r="P171"/>
  <c r="BI168"/>
  <c r="BH168"/>
  <c r="BG168"/>
  <c r="BF168"/>
  <c r="X168"/>
  <c r="V168"/>
  <c r="T168"/>
  <c r="P168"/>
  <c r="BI165"/>
  <c r="BH165"/>
  <c r="BG165"/>
  <c r="BF165"/>
  <c r="X165"/>
  <c r="V165"/>
  <c r="T165"/>
  <c r="P165"/>
  <c r="BI162"/>
  <c r="BH162"/>
  <c r="BG162"/>
  <c r="BF162"/>
  <c r="X162"/>
  <c r="V162"/>
  <c r="T162"/>
  <c r="P162"/>
  <c r="BI159"/>
  <c r="BH159"/>
  <c r="BG159"/>
  <c r="BF159"/>
  <c r="X159"/>
  <c r="V159"/>
  <c r="T159"/>
  <c r="P159"/>
  <c r="BI155"/>
  <c r="BH155"/>
  <c r="BG155"/>
  <c r="BF155"/>
  <c r="X155"/>
  <c r="X154"/>
  <c r="V155"/>
  <c r="V154"/>
  <c r="T155"/>
  <c r="T154"/>
  <c r="P155"/>
  <c r="BI151"/>
  <c r="BH151"/>
  <c r="BG151"/>
  <c r="BF151"/>
  <c r="X151"/>
  <c r="X150"/>
  <c r="V151"/>
  <c r="V150"/>
  <c r="T151"/>
  <c r="T150"/>
  <c r="P151"/>
  <c r="BI147"/>
  <c r="BH147"/>
  <c r="BG147"/>
  <c r="BF147"/>
  <c r="X147"/>
  <c r="V147"/>
  <c r="T147"/>
  <c r="P147"/>
  <c r="BI145"/>
  <c r="BH145"/>
  <c r="BG145"/>
  <c r="BF145"/>
  <c r="X145"/>
  <c r="V145"/>
  <c r="T145"/>
  <c r="P145"/>
  <c r="BI142"/>
  <c r="BH142"/>
  <c r="BG142"/>
  <c r="BF142"/>
  <c r="X142"/>
  <c r="V142"/>
  <c r="T142"/>
  <c r="P142"/>
  <c r="BI139"/>
  <c r="BH139"/>
  <c r="BG139"/>
  <c r="BF139"/>
  <c r="X139"/>
  <c r="V139"/>
  <c r="T139"/>
  <c r="P139"/>
  <c r="BI136"/>
  <c r="BH136"/>
  <c r="BG136"/>
  <c r="BF136"/>
  <c r="X136"/>
  <c r="V136"/>
  <c r="T136"/>
  <c r="P136"/>
  <c r="BI134"/>
  <c r="BH134"/>
  <c r="BG134"/>
  <c r="BF134"/>
  <c r="X134"/>
  <c r="V134"/>
  <c r="T134"/>
  <c r="P134"/>
  <c r="BI131"/>
  <c r="BH131"/>
  <c r="BG131"/>
  <c r="BF131"/>
  <c r="X131"/>
  <c r="V131"/>
  <c r="T131"/>
  <c r="P131"/>
  <c r="BI128"/>
  <c r="BH128"/>
  <c r="BG128"/>
  <c r="BF128"/>
  <c r="X128"/>
  <c r="V128"/>
  <c r="T128"/>
  <c r="P128"/>
  <c r="BI125"/>
  <c r="BH125"/>
  <c r="BG125"/>
  <c r="BF125"/>
  <c r="X125"/>
  <c r="V125"/>
  <c r="T125"/>
  <c r="P125"/>
  <c r="BI122"/>
  <c r="BH122"/>
  <c r="BG122"/>
  <c r="BF122"/>
  <c r="X122"/>
  <c r="V122"/>
  <c r="T122"/>
  <c r="P122"/>
  <c r="BI119"/>
  <c r="BH119"/>
  <c r="BG119"/>
  <c r="BF119"/>
  <c r="X119"/>
  <c r="V119"/>
  <c r="T119"/>
  <c r="P119"/>
  <c r="BI116"/>
  <c r="BH116"/>
  <c r="BG116"/>
  <c r="BF116"/>
  <c r="X116"/>
  <c r="V116"/>
  <c r="T116"/>
  <c r="P116"/>
  <c r="BI113"/>
  <c r="BH113"/>
  <c r="BG113"/>
  <c r="BF113"/>
  <c r="X113"/>
  <c r="V113"/>
  <c r="T113"/>
  <c r="P113"/>
  <c r="BI110"/>
  <c r="BH110"/>
  <c r="BG110"/>
  <c r="BF110"/>
  <c r="X110"/>
  <c r="V110"/>
  <c r="T110"/>
  <c r="P110"/>
  <c r="BI107"/>
  <c r="BH107"/>
  <c r="BG107"/>
  <c r="BF107"/>
  <c r="X107"/>
  <c r="V107"/>
  <c r="T107"/>
  <c r="P107"/>
  <c r="BI105"/>
  <c r="BH105"/>
  <c r="BG105"/>
  <c r="BF105"/>
  <c r="X105"/>
  <c r="V105"/>
  <c r="T105"/>
  <c r="P105"/>
  <c r="BI102"/>
  <c r="BH102"/>
  <c r="BG102"/>
  <c r="BF102"/>
  <c r="X102"/>
  <c r="V102"/>
  <c r="T102"/>
  <c r="P102"/>
  <c r="BI99"/>
  <c r="BH99"/>
  <c r="BG99"/>
  <c r="BF99"/>
  <c r="X99"/>
  <c r="V99"/>
  <c r="T99"/>
  <c r="P99"/>
  <c r="BI96"/>
  <c r="BH96"/>
  <c r="BG96"/>
  <c r="BF96"/>
  <c r="X96"/>
  <c r="V96"/>
  <c r="T96"/>
  <c r="P96"/>
  <c r="BI93"/>
  <c r="BH93"/>
  <c r="BG93"/>
  <c r="BF93"/>
  <c r="X93"/>
  <c r="V93"/>
  <c r="T93"/>
  <c r="P93"/>
  <c r="J87"/>
  <c r="J86"/>
  <c r="F86"/>
  <c r="F84"/>
  <c r="E82"/>
  <c r="J57"/>
  <c r="J56"/>
  <c r="F56"/>
  <c r="F54"/>
  <c r="E52"/>
  <c r="J18"/>
  <c r="E18"/>
  <c r="F87"/>
  <c r="J17"/>
  <c r="J12"/>
  <c r="J54"/>
  <c r="E7"/>
  <c r="E50"/>
  <c i="3" r="K39"/>
  <c r="K38"/>
  <c i="1" r="BA56"/>
  <c i="3" r="K37"/>
  <c i="1" r="AZ56"/>
  <c i="3" r="BI228"/>
  <c r="BH228"/>
  <c r="BG228"/>
  <c r="BF228"/>
  <c r="X228"/>
  <c r="X227"/>
  <c r="V228"/>
  <c r="V227"/>
  <c r="T228"/>
  <c r="T227"/>
  <c r="P228"/>
  <c r="BI224"/>
  <c r="BH224"/>
  <c r="BG224"/>
  <c r="BF224"/>
  <c r="X224"/>
  <c r="V224"/>
  <c r="T224"/>
  <c r="P224"/>
  <c r="BI220"/>
  <c r="BH220"/>
  <c r="BG220"/>
  <c r="BF220"/>
  <c r="X220"/>
  <c r="V220"/>
  <c r="T220"/>
  <c r="P220"/>
  <c r="BI217"/>
  <c r="BH217"/>
  <c r="BG217"/>
  <c r="BF217"/>
  <c r="X217"/>
  <c r="V217"/>
  <c r="T217"/>
  <c r="P217"/>
  <c r="BI214"/>
  <c r="BH214"/>
  <c r="BG214"/>
  <c r="BF214"/>
  <c r="X214"/>
  <c r="V214"/>
  <c r="T214"/>
  <c r="P214"/>
  <c r="BI211"/>
  <c r="BH211"/>
  <c r="BG211"/>
  <c r="BF211"/>
  <c r="X211"/>
  <c r="V211"/>
  <c r="T211"/>
  <c r="P211"/>
  <c r="BI207"/>
  <c r="BH207"/>
  <c r="BG207"/>
  <c r="BF207"/>
  <c r="X207"/>
  <c r="V207"/>
  <c r="T207"/>
  <c r="P207"/>
  <c r="BI204"/>
  <c r="BH204"/>
  <c r="BG204"/>
  <c r="BF204"/>
  <c r="X204"/>
  <c r="V204"/>
  <c r="T204"/>
  <c r="P204"/>
  <c r="BI201"/>
  <c r="BH201"/>
  <c r="BG201"/>
  <c r="BF201"/>
  <c r="X201"/>
  <c r="V201"/>
  <c r="T201"/>
  <c r="P201"/>
  <c r="BI198"/>
  <c r="BH198"/>
  <c r="BG198"/>
  <c r="BF198"/>
  <c r="X198"/>
  <c r="V198"/>
  <c r="T198"/>
  <c r="P198"/>
  <c r="BI195"/>
  <c r="BH195"/>
  <c r="BG195"/>
  <c r="BF195"/>
  <c r="X195"/>
  <c r="V195"/>
  <c r="T195"/>
  <c r="P195"/>
  <c r="BI192"/>
  <c r="BH192"/>
  <c r="BG192"/>
  <c r="BF192"/>
  <c r="X192"/>
  <c r="V192"/>
  <c r="T192"/>
  <c r="P192"/>
  <c r="BI189"/>
  <c r="BH189"/>
  <c r="BG189"/>
  <c r="BF189"/>
  <c r="X189"/>
  <c r="V189"/>
  <c r="T189"/>
  <c r="P189"/>
  <c r="BI184"/>
  <c r="BH184"/>
  <c r="BG184"/>
  <c r="BF184"/>
  <c r="X184"/>
  <c r="V184"/>
  <c r="T184"/>
  <c r="P184"/>
  <c r="BI181"/>
  <c r="BH181"/>
  <c r="BG181"/>
  <c r="BF181"/>
  <c r="X181"/>
  <c r="V181"/>
  <c r="T181"/>
  <c r="P181"/>
  <c r="BI178"/>
  <c r="BH178"/>
  <c r="BG178"/>
  <c r="BF178"/>
  <c r="X178"/>
  <c r="V178"/>
  <c r="T178"/>
  <c r="P178"/>
  <c r="BI175"/>
  <c r="BH175"/>
  <c r="BG175"/>
  <c r="BF175"/>
  <c r="X175"/>
  <c r="V175"/>
  <c r="T175"/>
  <c r="P175"/>
  <c r="BI172"/>
  <c r="BH172"/>
  <c r="BG172"/>
  <c r="BF172"/>
  <c r="X172"/>
  <c r="V172"/>
  <c r="T172"/>
  <c r="P172"/>
  <c r="BI169"/>
  <c r="BH169"/>
  <c r="BG169"/>
  <c r="BF169"/>
  <c r="X169"/>
  <c r="V169"/>
  <c r="T169"/>
  <c r="P169"/>
  <c r="BI166"/>
  <c r="BH166"/>
  <c r="BG166"/>
  <c r="BF166"/>
  <c r="X166"/>
  <c r="V166"/>
  <c r="T166"/>
  <c r="P166"/>
  <c r="BI164"/>
  <c r="BH164"/>
  <c r="BG164"/>
  <c r="BF164"/>
  <c r="X164"/>
  <c r="V164"/>
  <c r="T164"/>
  <c r="P164"/>
  <c r="BI162"/>
  <c r="BH162"/>
  <c r="BG162"/>
  <c r="BF162"/>
  <c r="X162"/>
  <c r="V162"/>
  <c r="T162"/>
  <c r="P162"/>
  <c r="BI160"/>
  <c r="BH160"/>
  <c r="BG160"/>
  <c r="BF160"/>
  <c r="X160"/>
  <c r="V160"/>
  <c r="T160"/>
  <c r="P160"/>
  <c r="BI157"/>
  <c r="BH157"/>
  <c r="BG157"/>
  <c r="BF157"/>
  <c r="X157"/>
  <c r="V157"/>
  <c r="T157"/>
  <c r="P157"/>
  <c r="BI154"/>
  <c r="BH154"/>
  <c r="BG154"/>
  <c r="BF154"/>
  <c r="X154"/>
  <c r="V154"/>
  <c r="T154"/>
  <c r="P154"/>
  <c r="BI149"/>
  <c r="BH149"/>
  <c r="BG149"/>
  <c r="BF149"/>
  <c r="X149"/>
  <c r="V149"/>
  <c r="T149"/>
  <c r="P149"/>
  <c r="BI145"/>
  <c r="BH145"/>
  <c r="BG145"/>
  <c r="BF145"/>
  <c r="X145"/>
  <c r="V145"/>
  <c r="T145"/>
  <c r="P145"/>
  <c r="BI141"/>
  <c r="BH141"/>
  <c r="BG141"/>
  <c r="BF141"/>
  <c r="X141"/>
  <c r="V141"/>
  <c r="T141"/>
  <c r="P141"/>
  <c r="BI138"/>
  <c r="BH138"/>
  <c r="BG138"/>
  <c r="BF138"/>
  <c r="X138"/>
  <c r="V138"/>
  <c r="T138"/>
  <c r="P138"/>
  <c r="BI134"/>
  <c r="BH134"/>
  <c r="BG134"/>
  <c r="BF134"/>
  <c r="X134"/>
  <c r="V134"/>
  <c r="T134"/>
  <c r="P134"/>
  <c r="BI128"/>
  <c r="BH128"/>
  <c r="BG128"/>
  <c r="BF128"/>
  <c r="X128"/>
  <c r="V128"/>
  <c r="T128"/>
  <c r="P128"/>
  <c r="BI126"/>
  <c r="BH126"/>
  <c r="BG126"/>
  <c r="BF126"/>
  <c r="X126"/>
  <c r="V126"/>
  <c r="T126"/>
  <c r="P126"/>
  <c r="BI123"/>
  <c r="BH123"/>
  <c r="BG123"/>
  <c r="BF123"/>
  <c r="X123"/>
  <c r="V123"/>
  <c r="T123"/>
  <c r="P123"/>
  <c r="BI120"/>
  <c r="BH120"/>
  <c r="BG120"/>
  <c r="BF120"/>
  <c r="X120"/>
  <c r="V120"/>
  <c r="T120"/>
  <c r="P120"/>
  <c r="BI116"/>
  <c r="BH116"/>
  <c r="BG116"/>
  <c r="BF116"/>
  <c r="X116"/>
  <c r="V116"/>
  <c r="T116"/>
  <c r="P116"/>
  <c r="BI113"/>
  <c r="BH113"/>
  <c r="BG113"/>
  <c r="BF113"/>
  <c r="X113"/>
  <c r="V113"/>
  <c r="T113"/>
  <c r="P113"/>
  <c r="BI110"/>
  <c r="BH110"/>
  <c r="BG110"/>
  <c r="BF110"/>
  <c r="X110"/>
  <c r="V110"/>
  <c r="T110"/>
  <c r="P110"/>
  <c r="BI107"/>
  <c r="BH107"/>
  <c r="BG107"/>
  <c r="BF107"/>
  <c r="X107"/>
  <c r="V107"/>
  <c r="T107"/>
  <c r="P107"/>
  <c r="BI104"/>
  <c r="BH104"/>
  <c r="BG104"/>
  <c r="BF104"/>
  <c r="X104"/>
  <c r="V104"/>
  <c r="T104"/>
  <c r="P104"/>
  <c r="BI101"/>
  <c r="BH101"/>
  <c r="BG101"/>
  <c r="BF101"/>
  <c r="X101"/>
  <c r="V101"/>
  <c r="T101"/>
  <c r="P101"/>
  <c r="BI98"/>
  <c r="BH98"/>
  <c r="BG98"/>
  <c r="BF98"/>
  <c r="X98"/>
  <c r="V98"/>
  <c r="T98"/>
  <c r="P98"/>
  <c r="BI94"/>
  <c r="BH94"/>
  <c r="BG94"/>
  <c r="BF94"/>
  <c r="X94"/>
  <c r="V94"/>
  <c r="T94"/>
  <c r="P94"/>
  <c r="J88"/>
  <c r="J87"/>
  <c r="F87"/>
  <c r="F85"/>
  <c r="E83"/>
  <c r="J57"/>
  <c r="J56"/>
  <c r="F56"/>
  <c r="F54"/>
  <c r="E52"/>
  <c r="J18"/>
  <c r="E18"/>
  <c r="F88"/>
  <c r="J17"/>
  <c r="J12"/>
  <c r="J85"/>
  <c r="E7"/>
  <c r="E81"/>
  <c i="2" r="K39"/>
  <c r="K38"/>
  <c i="1" r="BA55"/>
  <c i="2" r="K37"/>
  <c i="1" r="AZ55"/>
  <c i="2" r="BI314"/>
  <c r="BH314"/>
  <c r="BG314"/>
  <c r="BF314"/>
  <c r="X314"/>
  <c r="X313"/>
  <c r="V314"/>
  <c r="V313"/>
  <c r="T314"/>
  <c r="T313"/>
  <c r="P314"/>
  <c r="BI311"/>
  <c r="BH311"/>
  <c r="BG311"/>
  <c r="BF311"/>
  <c r="X311"/>
  <c r="X310"/>
  <c r="V311"/>
  <c r="V310"/>
  <c r="T311"/>
  <c r="T310"/>
  <c r="P311"/>
  <c r="BI307"/>
  <c r="BH307"/>
  <c r="BG307"/>
  <c r="BF307"/>
  <c r="X307"/>
  <c r="X306"/>
  <c r="V307"/>
  <c r="V306"/>
  <c r="T307"/>
  <c r="T306"/>
  <c r="P307"/>
  <c r="BI303"/>
  <c r="BH303"/>
  <c r="BG303"/>
  <c r="BF303"/>
  <c r="X303"/>
  <c r="V303"/>
  <c r="T303"/>
  <c r="P303"/>
  <c r="BI299"/>
  <c r="BH299"/>
  <c r="BG299"/>
  <c r="BF299"/>
  <c r="X299"/>
  <c r="V299"/>
  <c r="T299"/>
  <c r="P299"/>
  <c r="BI296"/>
  <c r="BH296"/>
  <c r="BG296"/>
  <c r="BF296"/>
  <c r="X296"/>
  <c r="V296"/>
  <c r="T296"/>
  <c r="P296"/>
  <c r="BI292"/>
  <c r="BH292"/>
  <c r="BG292"/>
  <c r="BF292"/>
  <c r="X292"/>
  <c r="V292"/>
  <c r="T292"/>
  <c r="P292"/>
  <c r="BI289"/>
  <c r="BH289"/>
  <c r="BG289"/>
  <c r="BF289"/>
  <c r="X289"/>
  <c r="V289"/>
  <c r="T289"/>
  <c r="P289"/>
  <c r="BI285"/>
  <c r="BH285"/>
  <c r="BG285"/>
  <c r="BF285"/>
  <c r="X285"/>
  <c r="V285"/>
  <c r="T285"/>
  <c r="P285"/>
  <c r="BI281"/>
  <c r="BH281"/>
  <c r="BG281"/>
  <c r="BF281"/>
  <c r="X281"/>
  <c r="V281"/>
  <c r="T281"/>
  <c r="P281"/>
  <c r="BI278"/>
  <c r="BH278"/>
  <c r="BG278"/>
  <c r="BF278"/>
  <c r="X278"/>
  <c r="V278"/>
  <c r="T278"/>
  <c r="P278"/>
  <c r="BI275"/>
  <c r="BH275"/>
  <c r="BG275"/>
  <c r="BF275"/>
  <c r="X275"/>
  <c r="V275"/>
  <c r="T275"/>
  <c r="P275"/>
  <c r="BI272"/>
  <c r="BH272"/>
  <c r="BG272"/>
  <c r="BF272"/>
  <c r="X272"/>
  <c r="V272"/>
  <c r="T272"/>
  <c r="P272"/>
  <c r="BI269"/>
  <c r="BH269"/>
  <c r="BG269"/>
  <c r="BF269"/>
  <c r="X269"/>
  <c r="V269"/>
  <c r="T269"/>
  <c r="P269"/>
  <c r="BI266"/>
  <c r="BH266"/>
  <c r="BG266"/>
  <c r="BF266"/>
  <c r="X266"/>
  <c r="V266"/>
  <c r="T266"/>
  <c r="P266"/>
  <c r="BI263"/>
  <c r="BH263"/>
  <c r="BG263"/>
  <c r="BF263"/>
  <c r="X263"/>
  <c r="V263"/>
  <c r="T263"/>
  <c r="P263"/>
  <c r="BI259"/>
  <c r="BH259"/>
  <c r="BG259"/>
  <c r="BF259"/>
  <c r="X259"/>
  <c r="X258"/>
  <c r="V259"/>
  <c r="V258"/>
  <c r="T259"/>
  <c r="T258"/>
  <c r="P259"/>
  <c r="BI256"/>
  <c r="BH256"/>
  <c r="BG256"/>
  <c r="BF256"/>
  <c r="X256"/>
  <c r="V256"/>
  <c r="T256"/>
  <c r="P256"/>
  <c r="BI253"/>
  <c r="BH253"/>
  <c r="BG253"/>
  <c r="BF253"/>
  <c r="X253"/>
  <c r="V253"/>
  <c r="T253"/>
  <c r="P253"/>
  <c r="BI250"/>
  <c r="BH250"/>
  <c r="BG250"/>
  <c r="BF250"/>
  <c r="X250"/>
  <c r="V250"/>
  <c r="T250"/>
  <c r="P250"/>
  <c r="BI244"/>
  <c r="BH244"/>
  <c r="BG244"/>
  <c r="BF244"/>
  <c r="X244"/>
  <c r="X243"/>
  <c r="V244"/>
  <c r="V243"/>
  <c r="T244"/>
  <c r="T243"/>
  <c r="P244"/>
  <c r="BI240"/>
  <c r="BH240"/>
  <c r="BG240"/>
  <c r="BF240"/>
  <c r="X240"/>
  <c r="V240"/>
  <c r="T240"/>
  <c r="P240"/>
  <c r="BI237"/>
  <c r="BH237"/>
  <c r="BG237"/>
  <c r="BF237"/>
  <c r="X237"/>
  <c r="V237"/>
  <c r="T237"/>
  <c r="P237"/>
  <c r="BI234"/>
  <c r="BH234"/>
  <c r="BG234"/>
  <c r="BF234"/>
  <c r="X234"/>
  <c r="V234"/>
  <c r="T234"/>
  <c r="P234"/>
  <c r="BI231"/>
  <c r="BH231"/>
  <c r="BG231"/>
  <c r="BF231"/>
  <c r="X231"/>
  <c r="V231"/>
  <c r="T231"/>
  <c r="P231"/>
  <c r="BI228"/>
  <c r="BH228"/>
  <c r="BG228"/>
  <c r="BF228"/>
  <c r="X228"/>
  <c r="V228"/>
  <c r="T228"/>
  <c r="P228"/>
  <c r="BI225"/>
  <c r="BH225"/>
  <c r="BG225"/>
  <c r="BF225"/>
  <c r="X225"/>
  <c r="V225"/>
  <c r="T225"/>
  <c r="P225"/>
  <c r="BI222"/>
  <c r="BH222"/>
  <c r="BG222"/>
  <c r="BF222"/>
  <c r="X222"/>
  <c r="V222"/>
  <c r="T222"/>
  <c r="P222"/>
  <c r="BI219"/>
  <c r="BH219"/>
  <c r="BG219"/>
  <c r="BF219"/>
  <c r="X219"/>
  <c r="V219"/>
  <c r="T219"/>
  <c r="P219"/>
  <c r="BI215"/>
  <c r="BH215"/>
  <c r="BG215"/>
  <c r="BF215"/>
  <c r="X215"/>
  <c r="V215"/>
  <c r="T215"/>
  <c r="P215"/>
  <c r="BI211"/>
  <c r="BH211"/>
  <c r="BG211"/>
  <c r="BF211"/>
  <c r="X211"/>
  <c r="V211"/>
  <c r="T211"/>
  <c r="P211"/>
  <c r="BI208"/>
  <c r="BH208"/>
  <c r="BG208"/>
  <c r="BF208"/>
  <c r="X208"/>
  <c r="V208"/>
  <c r="T208"/>
  <c r="P208"/>
  <c r="BI205"/>
  <c r="BH205"/>
  <c r="BG205"/>
  <c r="BF205"/>
  <c r="X205"/>
  <c r="V205"/>
  <c r="T205"/>
  <c r="P205"/>
  <c r="BI203"/>
  <c r="BH203"/>
  <c r="BG203"/>
  <c r="BF203"/>
  <c r="X203"/>
  <c r="V203"/>
  <c r="T203"/>
  <c r="P203"/>
  <c r="BI199"/>
  <c r="BH199"/>
  <c r="BG199"/>
  <c r="BF199"/>
  <c r="X199"/>
  <c r="V199"/>
  <c r="T199"/>
  <c r="P199"/>
  <c r="BI195"/>
  <c r="BH195"/>
  <c r="BG195"/>
  <c r="BF195"/>
  <c r="X195"/>
  <c r="X194"/>
  <c r="V195"/>
  <c r="V194"/>
  <c r="T195"/>
  <c r="T194"/>
  <c r="P195"/>
  <c r="BI192"/>
  <c r="BH192"/>
  <c r="BG192"/>
  <c r="BF192"/>
  <c r="X192"/>
  <c r="V192"/>
  <c r="T192"/>
  <c r="P192"/>
  <c r="BI189"/>
  <c r="BH189"/>
  <c r="BG189"/>
  <c r="BF189"/>
  <c r="X189"/>
  <c r="V189"/>
  <c r="T189"/>
  <c r="P189"/>
  <c r="BI186"/>
  <c r="BH186"/>
  <c r="BG186"/>
  <c r="BF186"/>
  <c r="X186"/>
  <c r="V186"/>
  <c r="T186"/>
  <c r="P186"/>
  <c r="BI183"/>
  <c r="BH183"/>
  <c r="BG183"/>
  <c r="BF183"/>
  <c r="X183"/>
  <c r="V183"/>
  <c r="T183"/>
  <c r="P183"/>
  <c r="BI178"/>
  <c r="BH178"/>
  <c r="BG178"/>
  <c r="BF178"/>
  <c r="X178"/>
  <c r="V178"/>
  <c r="T178"/>
  <c r="P178"/>
  <c r="BI175"/>
  <c r="BH175"/>
  <c r="BG175"/>
  <c r="BF175"/>
  <c r="X175"/>
  <c r="V175"/>
  <c r="T175"/>
  <c r="P175"/>
  <c r="BI172"/>
  <c r="BH172"/>
  <c r="BG172"/>
  <c r="BF172"/>
  <c r="X172"/>
  <c r="V172"/>
  <c r="T172"/>
  <c r="P172"/>
  <c r="BI169"/>
  <c r="BH169"/>
  <c r="BG169"/>
  <c r="BF169"/>
  <c r="X169"/>
  <c r="V169"/>
  <c r="T169"/>
  <c r="P169"/>
  <c r="BI166"/>
  <c r="BH166"/>
  <c r="BG166"/>
  <c r="BF166"/>
  <c r="X166"/>
  <c r="V166"/>
  <c r="T166"/>
  <c r="P166"/>
  <c r="BI163"/>
  <c r="BH163"/>
  <c r="BG163"/>
  <c r="BF163"/>
  <c r="X163"/>
  <c r="V163"/>
  <c r="T163"/>
  <c r="P163"/>
  <c r="BI160"/>
  <c r="BH160"/>
  <c r="BG160"/>
  <c r="BF160"/>
  <c r="X160"/>
  <c r="V160"/>
  <c r="T160"/>
  <c r="P160"/>
  <c r="BI157"/>
  <c r="BH157"/>
  <c r="BG157"/>
  <c r="BF157"/>
  <c r="X157"/>
  <c r="V157"/>
  <c r="T157"/>
  <c r="P157"/>
  <c r="BI154"/>
  <c r="BH154"/>
  <c r="BG154"/>
  <c r="BF154"/>
  <c r="X154"/>
  <c r="V154"/>
  <c r="T154"/>
  <c r="P154"/>
  <c r="BI152"/>
  <c r="BH152"/>
  <c r="BG152"/>
  <c r="BF152"/>
  <c r="X152"/>
  <c r="V152"/>
  <c r="T152"/>
  <c r="P152"/>
  <c r="BI145"/>
  <c r="BH145"/>
  <c r="BG145"/>
  <c r="BF145"/>
  <c r="X145"/>
  <c r="V145"/>
  <c r="T145"/>
  <c r="P145"/>
  <c r="BI138"/>
  <c r="BH138"/>
  <c r="BG138"/>
  <c r="BF138"/>
  <c r="X138"/>
  <c r="V138"/>
  <c r="T138"/>
  <c r="P138"/>
  <c r="BI131"/>
  <c r="BH131"/>
  <c r="BG131"/>
  <c r="BF131"/>
  <c r="X131"/>
  <c r="V131"/>
  <c r="T131"/>
  <c r="P131"/>
  <c r="BI128"/>
  <c r="BH128"/>
  <c r="BG128"/>
  <c r="BF128"/>
  <c r="X128"/>
  <c r="V128"/>
  <c r="T128"/>
  <c r="P128"/>
  <c r="BI123"/>
  <c r="BH123"/>
  <c r="BG123"/>
  <c r="BF123"/>
  <c r="X123"/>
  <c r="V123"/>
  <c r="T123"/>
  <c r="P123"/>
  <c r="BI119"/>
  <c r="BH119"/>
  <c r="BG119"/>
  <c r="BF119"/>
  <c r="X119"/>
  <c r="V119"/>
  <c r="T119"/>
  <c r="P119"/>
  <c r="BI114"/>
  <c r="BH114"/>
  <c r="BG114"/>
  <c r="BF114"/>
  <c r="X114"/>
  <c r="V114"/>
  <c r="T114"/>
  <c r="P114"/>
  <c r="BI111"/>
  <c r="BH111"/>
  <c r="BG111"/>
  <c r="BF111"/>
  <c r="X111"/>
  <c r="V111"/>
  <c r="T111"/>
  <c r="P111"/>
  <c r="BI108"/>
  <c r="BH108"/>
  <c r="BG108"/>
  <c r="BF108"/>
  <c r="X108"/>
  <c r="V108"/>
  <c r="T108"/>
  <c r="P108"/>
  <c r="BI106"/>
  <c r="BH106"/>
  <c r="BG106"/>
  <c r="BF106"/>
  <c r="X106"/>
  <c r="V106"/>
  <c r="T106"/>
  <c r="P106"/>
  <c r="BI104"/>
  <c r="BH104"/>
  <c r="BG104"/>
  <c r="BF104"/>
  <c r="X104"/>
  <c r="V104"/>
  <c r="T104"/>
  <c r="P104"/>
  <c r="BI102"/>
  <c r="BH102"/>
  <c r="BG102"/>
  <c r="BF102"/>
  <c r="X102"/>
  <c r="V102"/>
  <c r="T102"/>
  <c r="P102"/>
  <c r="BI99"/>
  <c r="BH99"/>
  <c r="BG99"/>
  <c r="BF99"/>
  <c r="X99"/>
  <c r="V99"/>
  <c r="T99"/>
  <c r="P99"/>
  <c r="J93"/>
  <c r="J92"/>
  <c r="F92"/>
  <c r="F90"/>
  <c r="E88"/>
  <c r="J57"/>
  <c r="J56"/>
  <c r="F56"/>
  <c r="F54"/>
  <c r="E52"/>
  <c r="J18"/>
  <c r="E18"/>
  <c r="F93"/>
  <c r="J17"/>
  <c r="J12"/>
  <c r="J90"/>
  <c r="E7"/>
  <c r="E50"/>
  <c i="1" r="L50"/>
  <c r="AM50"/>
  <c r="AM49"/>
  <c r="L49"/>
  <c r="AM47"/>
  <c r="L47"/>
  <c r="L45"/>
  <c r="L44"/>
  <c i="2" r="Q189"/>
  <c r="Q157"/>
  <c r="R314"/>
  <c r="BK128"/>
  <c r="BK154"/>
  <c i="3" r="Q164"/>
  <c r="Q94"/>
  <c i="4" r="Q187"/>
  <c r="R181"/>
  <c i="2" r="K228"/>
  <c r="BE228"/>
  <c r="BK186"/>
  <c i="3" r="K181"/>
  <c r="BE181"/>
  <c i="4" r="Q125"/>
  <c r="Q171"/>
  <c r="Q116"/>
  <c r="R113"/>
  <c r="BK162"/>
  <c i="2" r="R99"/>
  <c r="Q215"/>
  <c r="R157"/>
  <c r="K106"/>
  <c r="BE106"/>
  <c i="3" r="R98"/>
  <c r="Q116"/>
  <c r="K211"/>
  <c r="BE211"/>
  <c i="4" r="R198"/>
  <c r="K181"/>
  <c r="BE181"/>
  <c r="K145"/>
  <c r="BE145"/>
  <c i="2" r="R222"/>
  <c r="R211"/>
  <c r="Q106"/>
  <c r="K292"/>
  <c r="BE292"/>
  <c i="3" r="Q184"/>
  <c r="R104"/>
  <c r="Q126"/>
  <c r="K166"/>
  <c r="BE166"/>
  <c i="4" r="BK122"/>
  <c i="2" r="R311"/>
  <c r="Q163"/>
  <c r="R234"/>
  <c r="K237"/>
  <c r="BE237"/>
  <c i="3" r="Q214"/>
  <c r="Q198"/>
  <c i="4" r="Q131"/>
  <c r="R99"/>
  <c r="BK105"/>
  <c i="2" r="R199"/>
  <c r="R215"/>
  <c r="BK189"/>
  <c i="3" r="R123"/>
  <c r="R162"/>
  <c r="BK101"/>
  <c i="4" r="Q128"/>
  <c i="2" r="R128"/>
  <c r="R175"/>
  <c r="R111"/>
  <c r="K256"/>
  <c r="BE256"/>
  <c r="BK211"/>
  <c i="3" r="R175"/>
  <c r="Q113"/>
  <c r="BK134"/>
  <c i="4" r="Q162"/>
  <c r="K142"/>
  <c r="BE142"/>
  <c i="1" r="AU54"/>
  <c i="2" r="R259"/>
  <c r="BK259"/>
  <c r="K104"/>
  <c r="BE104"/>
  <c i="3" r="Q224"/>
  <c r="K217"/>
  <c r="BE217"/>
  <c r="K98"/>
  <c r="BE98"/>
  <c i="4" r="R142"/>
  <c r="BK155"/>
  <c i="2" r="K199"/>
  <c r="BE199"/>
  <c i="3" r="BK141"/>
  <c i="4" r="Q181"/>
  <c r="R136"/>
  <c r="R204"/>
  <c r="BK147"/>
  <c i="2" r="Q208"/>
  <c r="Q138"/>
  <c r="R225"/>
  <c r="BK311"/>
  <c r="BK119"/>
  <c i="3" r="R220"/>
  <c r="R145"/>
  <c r="Q107"/>
  <c i="4" r="Q105"/>
  <c r="R145"/>
  <c i="2" r="R228"/>
  <c r="Q225"/>
  <c r="R114"/>
  <c r="BK296"/>
  <c i="3" r="R138"/>
  <c r="Q178"/>
  <c r="BK154"/>
  <c r="BK94"/>
  <c i="4" r="Q198"/>
  <c i="2" r="Q275"/>
  <c r="Q119"/>
  <c r="Q160"/>
  <c r="K314"/>
  <c r="BE314"/>
  <c r="BK108"/>
  <c i="3" r="Q189"/>
  <c r="Q134"/>
  <c r="K201"/>
  <c r="BE201"/>
  <c i="4" r="Q147"/>
  <c r="R187"/>
  <c r="K96"/>
  <c r="BE96"/>
  <c i="2" r="Q203"/>
  <c r="R281"/>
  <c r="BK175"/>
  <c i="3" r="Q120"/>
  <c r="R228"/>
  <c i="4" r="R116"/>
  <c i="2" r="Q266"/>
  <c r="Q240"/>
  <c r="Q311"/>
  <c r="Q219"/>
  <c r="BK299"/>
  <c r="K131"/>
  <c r="BE131"/>
  <c i="3" r="R110"/>
  <c r="Q192"/>
  <c i="4" r="R134"/>
  <c r="R165"/>
  <c i="2" r="Q292"/>
  <c r="Q272"/>
  <c r="Q269"/>
  <c r="BK272"/>
  <c i="3" r="Q172"/>
  <c r="R224"/>
  <c r="BK113"/>
  <c i="4" r="R96"/>
  <c r="BK190"/>
  <c i="3" r="R184"/>
  <c i="4" r="R93"/>
  <c r="R155"/>
  <c r="Q113"/>
  <c r="R110"/>
  <c r="BK125"/>
  <c i="2" r="R244"/>
  <c r="R102"/>
  <c r="R123"/>
  <c r="K192"/>
  <c r="BE192"/>
  <c i="3" r="R169"/>
  <c r="Q110"/>
  <c r="BK128"/>
  <c i="4" r="R122"/>
  <c r="BK128"/>
  <c i="2" r="R169"/>
  <c r="Q166"/>
  <c r="Q172"/>
  <c r="Q99"/>
  <c r="BK157"/>
  <c i="3" r="R141"/>
  <c r="Q138"/>
  <c r="BK164"/>
  <c i="4" r="Q190"/>
  <c r="K134"/>
  <c r="BE134"/>
  <c i="2" r="Q111"/>
  <c r="Q152"/>
  <c r="Q314"/>
  <c r="BK281"/>
  <c r="BK111"/>
  <c i="3" r="Q157"/>
  <c r="Q162"/>
  <c r="K228"/>
  <c r="BE228"/>
  <c i="4" r="R177"/>
  <c r="BK177"/>
  <c i="2" r="R237"/>
  <c r="R160"/>
  <c r="R189"/>
  <c i="3" r="R198"/>
  <c r="K184"/>
  <c r="BE184"/>
  <c i="4" r="Q102"/>
  <c i="2" r="R195"/>
  <c r="Q222"/>
  <c r="R119"/>
  <c r="Q259"/>
  <c r="BK102"/>
  <c i="3" r="Q195"/>
  <c r="R113"/>
  <c r="BK110"/>
  <c i="4" r="R184"/>
  <c r="K159"/>
  <c r="BE159"/>
  <c i="2" r="Q285"/>
  <c r="Q114"/>
  <c r="R186"/>
  <c r="R166"/>
  <c r="BK215"/>
  <c i="3" r="R214"/>
  <c r="Q101"/>
  <c r="K107"/>
  <c r="BE107"/>
  <c i="4" r="R128"/>
  <c r="K113"/>
  <c r="BE113"/>
  <c i="3" r="Q220"/>
  <c r="K157"/>
  <c r="BE157"/>
  <c i="4" r="Q165"/>
  <c r="Q139"/>
  <c r="Q93"/>
  <c r="Q96"/>
  <c i="2" r="Q175"/>
  <c r="R154"/>
  <c r="Q131"/>
  <c r="Q303"/>
  <c r="K145"/>
  <c r="BE145"/>
  <c i="3" r="R166"/>
  <c r="Q207"/>
  <c r="Q204"/>
  <c r="K120"/>
  <c r="BE120"/>
  <c i="4" r="R151"/>
  <c r="BK119"/>
  <c i="2" r="R231"/>
  <c r="Q263"/>
  <c r="Q205"/>
  <c r="BK160"/>
  <c r="K123"/>
  <c r="BE123"/>
  <c i="3" r="R189"/>
  <c r="R178"/>
  <c r="BK214"/>
  <c i="4" r="R139"/>
  <c r="K174"/>
  <c r="BE174"/>
  <c i="2" r="Q211"/>
  <c r="Q250"/>
  <c r="R208"/>
  <c r="K195"/>
  <c r="BE195"/>
  <c r="K114"/>
  <c r="BE114"/>
  <c i="3" r="Q145"/>
  <c r="Q169"/>
  <c r="BK149"/>
  <c i="4" r="R171"/>
  <c i="2" r="Q278"/>
  <c r="R205"/>
  <c r="Q104"/>
  <c r="K208"/>
  <c r="BE208"/>
  <c i="3" r="R164"/>
  <c i="4" r="R162"/>
  <c r="BK110"/>
  <c i="2" r="R178"/>
  <c r="Q296"/>
  <c r="Q108"/>
  <c r="BK253"/>
  <c i="3" r="Q128"/>
  <c r="R94"/>
  <c r="K204"/>
  <c r="BE204"/>
  <c i="4" r="Q145"/>
  <c r="BK187"/>
  <c i="2" r="R307"/>
  <c r="R183"/>
  <c r="BK289"/>
  <c i="3" r="R201"/>
  <c r="R181"/>
  <c r="BK178"/>
  <c i="4" r="Q174"/>
  <c r="K198"/>
  <c r="BE198"/>
  <c i="3" r="R116"/>
  <c r="K172"/>
  <c r="BE172"/>
  <c i="4" r="Q99"/>
  <c r="R125"/>
  <c r="Q168"/>
  <c r="K151"/>
  <c r="BE151"/>
  <c i="2" r="R240"/>
  <c r="R303"/>
  <c r="Q299"/>
  <c r="K285"/>
  <c r="BE285"/>
  <c r="BK231"/>
  <c i="3" r="R126"/>
  <c r="R192"/>
  <c r="BK189"/>
  <c i="4" r="R168"/>
  <c r="BK204"/>
  <c i="2" r="R299"/>
  <c r="R104"/>
  <c r="Q231"/>
  <c r="K266"/>
  <c r="BE266"/>
  <c r="K166"/>
  <c r="BE166"/>
  <c i="3" r="Q154"/>
  <c r="K224"/>
  <c r="BE224"/>
  <c i="4" r="R194"/>
  <c r="R105"/>
  <c i="2" r="Q183"/>
  <c r="R278"/>
  <c r="Q128"/>
  <c r="BK278"/>
  <c r="BK234"/>
  <c i="3" r="R101"/>
  <c r="Q141"/>
  <c r="K145"/>
  <c r="BE145"/>
  <c i="4" r="Q136"/>
  <c r="BK184"/>
  <c i="2" r="R269"/>
  <c r="R163"/>
  <c r="K307"/>
  <c r="BE307"/>
  <c r="BK219"/>
  <c i="3" r="Q175"/>
  <c i="4" r="Q119"/>
  <c i="2" r="R253"/>
  <c r="Q237"/>
  <c r="Q192"/>
  <c r="Q102"/>
  <c r="BK244"/>
  <c r="K250"/>
  <c r="BE250"/>
  <c i="3" r="Q201"/>
  <c r="R154"/>
  <c r="BK126"/>
  <c i="4" r="R119"/>
  <c r="K139"/>
  <c r="BE139"/>
  <c i="2" r="R152"/>
  <c r="R172"/>
  <c r="Q154"/>
  <c r="K275"/>
  <c r="BE275"/>
  <c r="K183"/>
  <c r="BE183"/>
  <c i="3" r="Q104"/>
  <c r="R160"/>
  <c r="BK192"/>
  <c i="4" r="Q155"/>
  <c r="K165"/>
  <c r="BE165"/>
  <c i="2" r="K240"/>
  <c r="BE240"/>
  <c i="3" r="BK220"/>
  <c i="4" r="Q194"/>
  <c r="R147"/>
  <c r="Q110"/>
  <c r="K171"/>
  <c r="BE171"/>
  <c i="2" r="R263"/>
  <c r="R203"/>
  <c r="Q253"/>
  <c r="R108"/>
  <c r="BK263"/>
  <c i="3" r="Q211"/>
  <c r="R204"/>
  <c r="K116"/>
  <c r="BE116"/>
  <c i="4" r="Q204"/>
  <c r="K102"/>
  <c r="BE102"/>
  <c i="2" r="Q169"/>
  <c r="R296"/>
  <c r="K169"/>
  <c r="BE169"/>
  <c i="3" r="Q228"/>
  <c r="Q166"/>
  <c r="K123"/>
  <c r="BE123"/>
  <c i="4" r="Q134"/>
  <c r="BK131"/>
  <c i="2" r="Q228"/>
  <c r="R289"/>
  <c r="K203"/>
  <c r="BE203"/>
  <c r="BK138"/>
  <c i="3" r="R107"/>
  <c r="R120"/>
  <c i="4" r="Q184"/>
  <c r="BK168"/>
  <c i="2" r="Q123"/>
  <c r="R285"/>
  <c r="Q281"/>
  <c r="BK205"/>
  <c i="3" r="Q123"/>
  <c r="BK162"/>
  <c i="4" r="K107"/>
  <c r="BE107"/>
  <c i="2" r="R138"/>
  <c r="R256"/>
  <c r="Q178"/>
  <c r="R266"/>
  <c r="BK269"/>
  <c i="3" r="R217"/>
  <c r="Q149"/>
  <c r="BK198"/>
  <c i="4" r="R190"/>
  <c r="R102"/>
  <c r="BK136"/>
  <c i="2" r="Q244"/>
  <c r="R275"/>
  <c r="K303"/>
  <c r="BE303"/>
  <c r="K99"/>
  <c r="BE99"/>
  <c i="3" r="R157"/>
  <c r="Q160"/>
  <c r="K175"/>
  <c r="BE175"/>
  <c i="4" r="Q177"/>
  <c i="2" r="K178"/>
  <c r="BE178"/>
  <c i="3" r="Q181"/>
  <c r="BK169"/>
  <c i="4" r="Q159"/>
  <c r="Q151"/>
  <c r="R107"/>
  <c r="BK194"/>
  <c r="K116"/>
  <c r="BE116"/>
  <c i="2" r="Q234"/>
  <c r="R250"/>
  <c r="R219"/>
  <c r="BK152"/>
  <c i="3" r="R172"/>
  <c r="R128"/>
  <c r="K195"/>
  <c r="BE195"/>
  <c i="4" r="Q122"/>
  <c i="2" r="Q289"/>
  <c r="R106"/>
  <c r="Q307"/>
  <c r="Q186"/>
  <c r="K225"/>
  <c r="BE225"/>
  <c i="3" r="Q98"/>
  <c r="R211"/>
  <c i="4" r="Q142"/>
  <c r="R131"/>
  <c r="K93"/>
  <c r="BE93"/>
  <c i="2" r="R192"/>
  <c r="R272"/>
  <c r="R145"/>
  <c r="K222"/>
  <c r="BE222"/>
  <c i="3" r="R134"/>
  <c r="Q217"/>
  <c r="BK160"/>
  <c i="4" r="R159"/>
  <c i="2" r="Q199"/>
  <c r="Q145"/>
  <c r="R292"/>
  <c r="K172"/>
  <c r="BE172"/>
  <c i="3" r="R207"/>
  <c r="BK104"/>
  <c i="4" r="Q107"/>
  <c r="K99"/>
  <c r="BE99"/>
  <c i="2" r="R131"/>
  <c r="Q256"/>
  <c r="Q195"/>
  <c r="BK163"/>
  <c i="3" r="R149"/>
  <c r="R195"/>
  <c r="BK207"/>
  <c r="K138"/>
  <c r="BE138"/>
  <c i="4" r="R174"/>
  <c i="2" l="1" r="Q98"/>
  <c r="V198"/>
  <c r="T204"/>
  <c r="V214"/>
  <c r="T249"/>
  <c r="X262"/>
  <c r="Q288"/>
  <c r="I73"/>
  <c i="3" r="X93"/>
  <c r="X127"/>
  <c r="X153"/>
  <c r="X168"/>
  <c r="T188"/>
  <c r="T210"/>
  <c r="Q127"/>
  <c r="I64"/>
  <c r="R168"/>
  <c r="J66"/>
  <c r="R177"/>
  <c r="J67"/>
  <c r="V210"/>
  <c i="2" r="X98"/>
  <c r="R198"/>
  <c r="J65"/>
  <c r="Q214"/>
  <c r="I67"/>
  <c r="R249"/>
  <c r="J69"/>
  <c r="T262"/>
  <c r="V288"/>
  <c i="3" r="T93"/>
  <c r="T127"/>
  <c r="V153"/>
  <c r="T168"/>
  <c r="X177"/>
  <c r="X188"/>
  <c r="X187"/>
  <c r="X210"/>
  <c i="4" r="Q92"/>
  <c r="I63"/>
  <c r="T158"/>
  <c r="Q180"/>
  <c r="I68"/>
  <c i="2" r="R98"/>
  <c r="X214"/>
  <c r="Q249"/>
  <c r="I69"/>
  <c r="R262"/>
  <c i="3" r="T153"/>
  <c r="V168"/>
  <c r="V177"/>
  <c r="Q188"/>
  <c r="R210"/>
  <c r="J70"/>
  <c i="4" r="V92"/>
  <c r="V91"/>
  <c r="X158"/>
  <c r="T180"/>
  <c i="2" r="V98"/>
  <c r="X198"/>
  <c r="X204"/>
  <c r="Q204"/>
  <c r="I66"/>
  <c r="R204"/>
  <c r="J66"/>
  <c r="V249"/>
  <c r="X288"/>
  <c i="3" r="R93"/>
  <c r="R153"/>
  <c r="J65"/>
  <c r="Q177"/>
  <c r="I67"/>
  <c r="R188"/>
  <c i="4" r="R92"/>
  <c r="V158"/>
  <c r="R180"/>
  <c r="J68"/>
  <c i="2" r="Q198"/>
  <c r="I65"/>
  <c r="R214"/>
  <c r="J67"/>
  <c r="V262"/>
  <c r="V261"/>
  <c r="T288"/>
  <c i="3" r="Q93"/>
  <c r="R127"/>
  <c r="J64"/>
  <c r="T177"/>
  <c r="V188"/>
  <c r="V187"/>
  <c r="Q210"/>
  <c r="I70"/>
  <c i="4" r="X92"/>
  <c r="X91"/>
  <c r="Q158"/>
  <c r="I67"/>
  <c r="V180"/>
  <c i="2" r="T98"/>
  <c r="T97"/>
  <c r="T198"/>
  <c r="V204"/>
  <c r="T214"/>
  <c r="X249"/>
  <c r="Q262"/>
  <c r="R288"/>
  <c r="J73"/>
  <c i="3" r="V93"/>
  <c r="V127"/>
  <c r="Q153"/>
  <c r="I65"/>
  <c r="Q168"/>
  <c r="I66"/>
  <c i="4" r="T92"/>
  <c r="T91"/>
  <c r="R158"/>
  <c r="J67"/>
  <c r="X180"/>
  <c i="2" r="R313"/>
  <c r="J76"/>
  <c i="4" r="Q150"/>
  <c r="I64"/>
  <c i="2" r="Q258"/>
  <c r="I70"/>
  <c r="BK310"/>
  <c r="K310"/>
  <c r="K75"/>
  <c i="3" r="Q227"/>
  <c r="I71"/>
  <c i="2" r="Q243"/>
  <c r="I68"/>
  <c r="Q306"/>
  <c r="I74"/>
  <c i="4" r="R150"/>
  <c r="J64"/>
  <c r="Q154"/>
  <c r="I65"/>
  <c r="BK203"/>
  <c r="K203"/>
  <c r="K70"/>
  <c i="2" r="Q194"/>
  <c r="I64"/>
  <c r="R258"/>
  <c r="J70"/>
  <c i="4" r="R197"/>
  <c r="J69"/>
  <c i="2" r="BK243"/>
  <c r="K243"/>
  <c r="K68"/>
  <c r="Q310"/>
  <c r="I75"/>
  <c r="Q313"/>
  <c r="I76"/>
  <c i="4" r="BK154"/>
  <c r="K154"/>
  <c r="K65"/>
  <c r="R154"/>
  <c r="J65"/>
  <c r="Q197"/>
  <c r="I69"/>
  <c i="2" r="R194"/>
  <c r="J64"/>
  <c r="R243"/>
  <c r="J68"/>
  <c r="BK258"/>
  <c r="K258"/>
  <c r="K70"/>
  <c i="3" r="R227"/>
  <c r="J71"/>
  <c i="4" r="Q203"/>
  <c r="I70"/>
  <c i="2" r="R306"/>
  <c r="J74"/>
  <c r="R310"/>
  <c r="J75"/>
  <c i="4" r="R203"/>
  <c r="J70"/>
  <c r="E80"/>
  <c r="F57"/>
  <c r="J84"/>
  <c i="3" r="F57"/>
  <c r="E50"/>
  <c r="J54"/>
  <c i="2" r="J54"/>
  <c r="F57"/>
  <c r="E86"/>
  <c r="BK250"/>
  <c i="4" r="BK151"/>
  <c r="BK150"/>
  <c r="K150"/>
  <c r="K64"/>
  <c i="2" r="K244"/>
  <c r="BE244"/>
  <c r="BK292"/>
  <c r="BK266"/>
  <c i="3" r="K128"/>
  <c r="BE128"/>
  <c r="BK228"/>
  <c r="BK227"/>
  <c r="K227"/>
  <c r="K71"/>
  <c r="K189"/>
  <c r="BE189"/>
  <c r="F37"/>
  <c i="1" r="BD56"/>
  <c i="4" r="BK139"/>
  <c r="K136"/>
  <c r="BE136"/>
  <c i="2" r="K311"/>
  <c r="BE311"/>
  <c r="K269"/>
  <c r="BE269"/>
  <c r="K215"/>
  <c r="BE215"/>
  <c i="3" r="BK98"/>
  <c r="BK145"/>
  <c r="K214"/>
  <c r="BE214"/>
  <c r="BK211"/>
  <c r="BK184"/>
  <c r="K110"/>
  <c r="BE110"/>
  <c r="BK217"/>
  <c i="4" r="BK93"/>
  <c r="K122"/>
  <c r="BE122"/>
  <c i="2" r="BK166"/>
  <c r="K263"/>
  <c r="BE263"/>
  <c r="K128"/>
  <c r="BE128"/>
  <c r="BK307"/>
  <c r="BK306"/>
  <c r="K306"/>
  <c r="K74"/>
  <c r="K231"/>
  <c r="BE231"/>
  <c r="K281"/>
  <c r="BE281"/>
  <c i="4" r="K105"/>
  <c r="BE105"/>
  <c i="2" r="BK285"/>
  <c r="BK178"/>
  <c i="3" r="K164"/>
  <c r="BE164"/>
  <c i="4" r="K36"/>
  <c i="1" r="AY57"/>
  <c i="2" r="BK183"/>
  <c i="4" r="F39"/>
  <c i="1" r="BF57"/>
  <c i="4" r="K162"/>
  <c r="BE162"/>
  <c r="BK181"/>
  <c i="2" r="K189"/>
  <c r="BE189"/>
  <c i="3" r="BK166"/>
  <c r="K94"/>
  <c r="BE94"/>
  <c r="BK123"/>
  <c i="4" r="BK142"/>
  <c r="K204"/>
  <c r="BE204"/>
  <c r="F38"/>
  <c i="1" r="BE57"/>
  <c i="4" r="BK96"/>
  <c r="K131"/>
  <c r="BE131"/>
  <c i="2" r="BK203"/>
  <c r="K152"/>
  <c r="BE152"/>
  <c r="K175"/>
  <c r="BE175"/>
  <c r="K186"/>
  <c r="BE186"/>
  <c r="K111"/>
  <c r="BE111"/>
  <c r="K154"/>
  <c r="BE154"/>
  <c i="3" r="F36"/>
  <c i="1" r="BC56"/>
  <c i="3" r="K220"/>
  <c r="BE220"/>
  <c i="4" r="BK165"/>
  <c i="2" r="K289"/>
  <c r="BE289"/>
  <c r="BK114"/>
  <c i="4" r="K119"/>
  <c r="BE119"/>
  <c r="K147"/>
  <c r="BE147"/>
  <c i="2" r="K157"/>
  <c r="BE157"/>
  <c r="BK314"/>
  <c r="BK313"/>
  <c r="K313"/>
  <c r="K76"/>
  <c r="BK256"/>
  <c r="BK145"/>
  <c i="3" r="K101"/>
  <c r="BE101"/>
  <c r="BK181"/>
  <c i="4" r="BK113"/>
  <c r="K194"/>
  <c r="BE194"/>
  <c r="BK99"/>
  <c r="BK174"/>
  <c r="K110"/>
  <c r="BE110"/>
  <c r="K184"/>
  <c r="BE184"/>
  <c i="2" r="K278"/>
  <c r="BE278"/>
  <c r="BK303"/>
  <c i="3" r="K169"/>
  <c r="BE169"/>
  <c r="BK116"/>
  <c r="K36"/>
  <c i="1" r="AY56"/>
  <c i="3" r="BK201"/>
  <c r="BK172"/>
  <c r="K126"/>
  <c r="BE126"/>
  <c i="4" r="K177"/>
  <c r="BE177"/>
  <c i="2" r="BK195"/>
  <c r="BK194"/>
  <c r="K194"/>
  <c r="K64"/>
  <c r="BK172"/>
  <c r="BK104"/>
  <c r="K259"/>
  <c r="BE259"/>
  <c r="K163"/>
  <c r="BE163"/>
  <c r="BK99"/>
  <c r="F38"/>
  <c i="1" r="BE55"/>
  <c i="2" r="F37"/>
  <c i="1" r="BD55"/>
  <c i="3" r="K162"/>
  <c r="BE162"/>
  <c r="K160"/>
  <c r="BE160"/>
  <c r="K178"/>
  <c r="BE178"/>
  <c r="BK157"/>
  <c r="K113"/>
  <c r="BE113"/>
  <c r="BK195"/>
  <c r="BK120"/>
  <c r="K149"/>
  <c r="BE149"/>
  <c r="BK138"/>
  <c i="4" r="BK145"/>
  <c i="2" r="BK106"/>
  <c r="K138"/>
  <c r="BE138"/>
  <c r="BK192"/>
  <c r="BK237"/>
  <c r="BK169"/>
  <c r="K211"/>
  <c r="BE211"/>
  <c i="4" r="BK159"/>
  <c i="2" r="K253"/>
  <c r="BE253"/>
  <c r="K219"/>
  <c r="BE219"/>
  <c r="K234"/>
  <c r="BE234"/>
  <c i="3" r="F39"/>
  <c i="1" r="BF56"/>
  <c i="2" r="BK225"/>
  <c i="3" r="K104"/>
  <c r="BE104"/>
  <c i="2" r="BK228"/>
  <c r="BK208"/>
  <c r="BK204"/>
  <c r="K204"/>
  <c r="K66"/>
  <c r="K205"/>
  <c r="BE205"/>
  <c r="K272"/>
  <c r="BE272"/>
  <c i="3" r="BK107"/>
  <c r="BK175"/>
  <c r="K198"/>
  <c r="BE198"/>
  <c r="BK224"/>
  <c r="K154"/>
  <c r="BE154"/>
  <c i="4" r="BK134"/>
  <c r="K125"/>
  <c r="BE125"/>
  <c r="BK116"/>
  <c r="K168"/>
  <c r="BE168"/>
  <c r="K128"/>
  <c r="BE128"/>
  <c r="K190"/>
  <c r="BE190"/>
  <c r="BK102"/>
  <c i="2" r="K160"/>
  <c r="BE160"/>
  <c r="K102"/>
  <c r="BE102"/>
  <c i="3" r="K134"/>
  <c r="BE134"/>
  <c r="K192"/>
  <c r="BE192"/>
  <c r="BK204"/>
  <c i="4" r="BK107"/>
  <c r="K187"/>
  <c r="BE187"/>
  <c i="2" r="K36"/>
  <c i="1" r="AY55"/>
  <c i="2" r="K296"/>
  <c r="BE296"/>
  <c r="K108"/>
  <c r="BE108"/>
  <c i="4" r="K155"/>
  <c r="BE155"/>
  <c i="2" r="K299"/>
  <c r="BE299"/>
  <c r="BK131"/>
  <c r="K119"/>
  <c r="BE119"/>
  <c r="BK199"/>
  <c i="3" r="K141"/>
  <c r="BE141"/>
  <c i="2" r="BK275"/>
  <c r="BK222"/>
  <c i="3" r="K207"/>
  <c r="BE207"/>
  <c i="4" r="BK198"/>
  <c r="BK197"/>
  <c r="K197"/>
  <c r="K69"/>
  <c i="2" r="F39"/>
  <c i="1" r="BF55"/>
  <c i="4" r="F36"/>
  <c i="1" r="BC57"/>
  <c i="2" r="BK240"/>
  <c r="BK123"/>
  <c i="3" r="F38"/>
  <c i="1" r="BE56"/>
  <c i="4" r="BK171"/>
  <c i="2" r="F36"/>
  <c i="1" r="BC55"/>
  <c i="4" r="F37"/>
  <c i="1" r="BD57"/>
  <c i="3" l="1" r="V92"/>
  <c r="V91"/>
  <c r="R187"/>
  <c r="J68"/>
  <c i="2" r="R261"/>
  <c r="J71"/>
  <c i="4" r="T157"/>
  <c i="2" r="T261"/>
  <c r="T96"/>
  <c i="1" r="AW55"/>
  <c i="2" r="V97"/>
  <c r="V96"/>
  <c i="3" r="X92"/>
  <c r="X91"/>
  <c r="Q187"/>
  <c r="I68"/>
  <c i="4" r="R91"/>
  <c r="J62"/>
  <c i="2" r="R97"/>
  <c r="R96"/>
  <c r="J61"/>
  <c r="K31"/>
  <c i="1" r="AT55"/>
  <c i="3" r="T187"/>
  <c i="4" r="T90"/>
  <c i="1" r="AW57"/>
  <c i="2" r="Q261"/>
  <c r="I71"/>
  <c i="4" r="V157"/>
  <c r="V90"/>
  <c r="X157"/>
  <c r="X90"/>
  <c i="2" r="X97"/>
  <c r="X261"/>
  <c i="3" r="Q92"/>
  <c r="Q91"/>
  <c r="I61"/>
  <c r="K30"/>
  <c i="1" r="AS56"/>
  <c i="3" r="R92"/>
  <c r="J62"/>
  <c r="T92"/>
  <c r="T91"/>
  <c i="1" r="AW56"/>
  <c i="2" r="Q97"/>
  <c r="Q96"/>
  <c r="I61"/>
  <c r="K30"/>
  <c i="1" r="AS55"/>
  <c i="4" r="BK180"/>
  <c r="K180"/>
  <c r="K68"/>
  <c i="3" r="J63"/>
  <c r="I69"/>
  <c i="4" r="J63"/>
  <c r="Q91"/>
  <c r="I62"/>
  <c r="R157"/>
  <c r="J66"/>
  <c i="2" r="I63"/>
  <c i="3" r="J69"/>
  <c i="4" r="Q157"/>
  <c r="I66"/>
  <c i="2" r="J72"/>
  <c i="3" r="I63"/>
  <c i="2" r="J63"/>
  <c r="I72"/>
  <c i="4" r="BK92"/>
  <c r="BK91"/>
  <c r="K91"/>
  <c r="K62"/>
  <c r="BK158"/>
  <c r="BK157"/>
  <c r="K157"/>
  <c r="K66"/>
  <c i="2" r="BK214"/>
  <c r="K214"/>
  <c r="K67"/>
  <c r="BK249"/>
  <c r="K249"/>
  <c r="K69"/>
  <c r="BK288"/>
  <c r="K288"/>
  <c r="K73"/>
  <c i="3" r="BK93"/>
  <c r="K93"/>
  <c r="K63"/>
  <c i="2" r="BK198"/>
  <c r="K198"/>
  <c r="K65"/>
  <c i="3" r="BK127"/>
  <c r="K127"/>
  <c r="K64"/>
  <c i="2" r="BK262"/>
  <c r="K262"/>
  <c r="K72"/>
  <c i="3" r="BK153"/>
  <c r="K153"/>
  <c r="K65"/>
  <c r="BK177"/>
  <c r="K177"/>
  <c r="K67"/>
  <c i="2" r="BK98"/>
  <c r="BK97"/>
  <c r="K97"/>
  <c r="K62"/>
  <c i="3" r="BK168"/>
  <c r="K168"/>
  <c r="K66"/>
  <c r="BK188"/>
  <c r="K188"/>
  <c r="K69"/>
  <c r="BK210"/>
  <c r="K210"/>
  <c r="K70"/>
  <c i="1" r="BE54"/>
  <c r="W32"/>
  <c i="2" r="F35"/>
  <c i="1" r="BB55"/>
  <c r="BF54"/>
  <c r="W33"/>
  <c i="4" r="F35"/>
  <c i="1" r="BB57"/>
  <c i="3" r="K35"/>
  <c i="1" r="AX56"/>
  <c r="AV56"/>
  <c r="BD54"/>
  <c r="W31"/>
  <c i="2" r="K35"/>
  <c i="1" r="AX55"/>
  <c r="AV55"/>
  <c i="3" r="F35"/>
  <c i="1" r="BB56"/>
  <c r="BC54"/>
  <c r="W30"/>
  <c i="4" r="K35"/>
  <c i="1" r="AX57"/>
  <c r="AV57"/>
  <c i="2" l="1" r="X96"/>
  <c i="4" r="K92"/>
  <c r="K63"/>
  <c r="K158"/>
  <c r="K67"/>
  <c i="2" r="BK261"/>
  <c r="K261"/>
  <c r="K71"/>
  <c r="I62"/>
  <c i="4" r="BK90"/>
  <c r="K90"/>
  <c r="K61"/>
  <c r="Q90"/>
  <c r="I61"/>
  <c r="K30"/>
  <c i="1" r="AS57"/>
  <c i="4" r="R90"/>
  <c r="J61"/>
  <c r="K31"/>
  <c i="1" r="AT57"/>
  <c i="2" r="J62"/>
  <c r="BK96"/>
  <c r="K96"/>
  <c i="3" r="BK92"/>
  <c i="2" r="K98"/>
  <c r="K63"/>
  <c i="3" r="R91"/>
  <c r="J61"/>
  <c r="K31"/>
  <c i="1" r="AT56"/>
  <c i="3" r="BK187"/>
  <c r="K187"/>
  <c r="K68"/>
  <c r="I62"/>
  <c i="1" r="AS54"/>
  <c i="2" r="K32"/>
  <c i="1" r="AG55"/>
  <c r="AZ54"/>
  <c r="AY54"/>
  <c r="AK30"/>
  <c r="BA54"/>
  <c r="BB54"/>
  <c r="W29"/>
  <c r="AW54"/>
  <c i="3" l="1" r="BK91"/>
  <c r="K91"/>
  <c r="K61"/>
  <c i="2" r="K41"/>
  <c r="K61"/>
  <c i="3" r="K92"/>
  <c r="K62"/>
  <c i="1" r="AN55"/>
  <c r="AX54"/>
  <c r="AK29"/>
  <c i="4" r="K32"/>
  <c i="1" r="AG57"/>
  <c r="AT54"/>
  <c i="4" l="1" r="K41"/>
  <c i="1" r="AN57"/>
  <c i="3" r="K32"/>
  <c i="1" r="AG56"/>
  <c r="AG54"/>
  <c r="AK26"/>
  <c r="AV54"/>
  <c l="1" r="AN56"/>
  <c i="3" r="K41"/>
  <c i="1" r="AN54"/>
  <c r="AK35"/>
</calcChain>
</file>

<file path=xl/sharedStrings.xml><?xml version="1.0" encoding="utf-8"?>
<sst xmlns="http://schemas.openxmlformats.org/spreadsheetml/2006/main">
  <si>
    <t>Export Komplet</t>
  </si>
  <si>
    <t>VZ</t>
  </si>
  <si>
    <t>2.0</t>
  </si>
  <si>
    <t>ZAMOK</t>
  </si>
  <si>
    <t>False</t>
  </si>
  <si>
    <t>True</t>
  </si>
  <si>
    <t>{2b6adc99-f124-45a1-a1ad-81c22d1674fe}</t>
  </si>
  <si>
    <t>0,01</t>
  </si>
  <si>
    <t>21</t>
  </si>
  <si>
    <t>15</t>
  </si>
  <si>
    <t>REKAPITULACE STAVBY</t>
  </si>
  <si>
    <t xml:space="preserve">v ---  níže se nacházejí doplnkové a pomocné údaje k sestavám  --- v</t>
  </si>
  <si>
    <t>Návod na vyplnění</t>
  </si>
  <si>
    <t>0,001</t>
  </si>
  <si>
    <t>Kód:</t>
  </si>
  <si>
    <t>130/2017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</si>
  <si>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</si>
  <si>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</si>
  <si>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Realizace SZ Košatka n. O. - C5 (1. část) + P26 + O6</t>
  </si>
  <si>
    <t>KSO:</t>
  </si>
  <si>
    <t/>
  </si>
  <si>
    <t>CC-CZ:</t>
  </si>
  <si>
    <t>Místo:</t>
  </si>
  <si>
    <t>Obec Stará Ves nad Ondřejnicí</t>
  </si>
  <si>
    <t>Datum:</t>
  </si>
  <si>
    <t>8. 10. 2021</t>
  </si>
  <si>
    <t>Zadavatel:</t>
  </si>
  <si>
    <t>IČ:</t>
  </si>
  <si>
    <t>01312774</t>
  </si>
  <si>
    <t>ČR-SPÚ, KPÚ pro MS kraj, Pobočka Frýdek-Místek</t>
  </si>
  <si>
    <t>DIČ:</t>
  </si>
  <si>
    <t>Uchazeč:</t>
  </si>
  <si>
    <t>Vyplň údaj</t>
  </si>
  <si>
    <t>Projektant:</t>
  </si>
  <si>
    <t>47974460</t>
  </si>
  <si>
    <t>GEOCENTRUM, spol. s r. o.</t>
  </si>
  <si>
    <t>CZ47974460</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</si>
  <si>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</si>
  <si>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</si>
  <si>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</si>
  <si>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</si>
  <si>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</si>
  <si>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</si>
  <si>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</si>
  <si>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</si>
  <si>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</si>
  <si>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</si>
  <si>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</si>
  <si>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</si>
  <si>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</si>
  <si>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</si>
  <si>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</si>
  <si>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</si>
  <si>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</si>
  <si>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</si>
  <si>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</si>
  <si>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</si>
  <si>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</si>
  <si>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</si>
  <si>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</si>
  <si>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</si>
  <si>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</si>
  <si>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</si>
  <si>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</si>
  <si>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</si>
  <si>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</si>
  <si>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</si>
  <si>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</si>
  <si>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</si>
  <si>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</si>
  <si>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</si>
  <si>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</si>
  <si>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</si>
  <si>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</si>
  <si>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</si>
  <si>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</si>
  <si>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</si>
  <si>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</si>
  <si>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</si>
  <si>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</si>
  <si>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</si>
  <si>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101 - 001.01</t>
  </si>
  <si>
    <t>Hlavní polní cesta C5</t>
  </si>
  <si>
    <t>STA</t>
  </si>
  <si>
    <t>1</t>
  </si>
  <si>
    <t>{4d0a35be-41f1-425b-94a1-c848d9ad5f0b}</t>
  </si>
  <si>
    <t>2</t>
  </si>
  <si>
    <t>SO 104 - 003.02</t>
  </si>
  <si>
    <t>Propustek P25</t>
  </si>
  <si>
    <t>{e5a91622-b731-40c6-a07a-c445d1a6d0cb}</t>
  </si>
  <si>
    <t>SO 105 - 003.02</t>
  </si>
  <si>
    <t>Příkop O6</t>
  </si>
  <si>
    <t>{6ca7b3ec-abb3-4744-9634-93400b39b90a}</t>
  </si>
  <si>
    <t>KRYCÍ LIST SOUPISU PRACÍ</t>
  </si>
  <si>
    <t>Objekt:</t>
  </si>
  <si>
    <t>SO 101 - 001.01 - Hlavní polní cesta C5</t>
  </si>
  <si>
    <t>Materiál</t>
  </si>
  <si>
    <t>Montáž</t>
  </si>
  <si>
    <t>REKAPITULACE ČLENĚNÍ SOUPISU PRACÍ</t>
  </si>
  <si>
    <t>Kód dílu - Popis</t>
  </si>
  <si>
    <t>Materiál [CZK]</t>
  </si>
  <si>
    <t>Montáž [CZK]</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</si>
  <si>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</si>
  <si>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</si>
  <si>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</si>
  <si>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</si>
  <si>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</si>
  <si>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</si>
  <si>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</si>
  <si>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</si>
  <si>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</si>
  <si>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</si>
  <si>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</si>
  <si>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</si>
  <si>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</si>
  <si>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</si>
  <si>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</si>
  <si>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</si>
  <si>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VRN9 - Ostatní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</si>
  <si>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</si>
  <si>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</si>
  <si>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</si>
  <si>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</si>
  <si>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</si>
  <si>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</si>
  <si>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</si>
  <si>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</si>
  <si>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</si>
  <si>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</si>
  <si>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</si>
  <si>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</si>
  <si>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</si>
  <si>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</si>
  <si>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</si>
  <si>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</si>
  <si>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</si>
  <si>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</si>
  <si>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</si>
  <si>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</si>
  <si>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</si>
  <si>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</si>
  <si>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112101101</t>
  </si>
  <si>
    <t>Odstranění stromů s odřezáním kmene a s odvětvením listnatých, průměru kmene přes 100 do 300 mm</t>
  </si>
  <si>
    <t>kus</t>
  </si>
  <si>
    <t>CS ÚRS 2022 02</t>
  </si>
  <si>
    <t>4</t>
  </si>
  <si>
    <t>-1136701500</t>
  </si>
  <si>
    <t>Online PSC</t>
  </si>
  <si>
    <t>https://podminky.urs.cz/item/CS_URS_2022_02/112101101</t>
  </si>
  <si>
    <t>VV</t>
  </si>
  <si>
    <t>12</t>
  </si>
  <si>
    <t>112111111</t>
  </si>
  <si>
    <t>Spálení větví stromů všech druhů stromů o průměru kmene přes 0,10 m na hromadách</t>
  </si>
  <si>
    <t>-1857132251</t>
  </si>
  <si>
    <t>https://podminky.urs.cz/item/CS_URS_2022_02/112111111</t>
  </si>
  <si>
    <t>3</t>
  </si>
  <si>
    <t>112201152</t>
  </si>
  <si>
    <t>Odstranění pařezu na svahu přes 1:2 do 1:1 o průměru pařezu na řezné ploše přes 200 do 300 mm</t>
  </si>
  <si>
    <t>1477749975</t>
  </si>
  <si>
    <t>https://podminky.urs.cz/item/CS_URS_2022_02/112201152</t>
  </si>
  <si>
    <t>112211111</t>
  </si>
  <si>
    <t>Spálení pařezů na hromadách průměru přes 0,10 do 0,30 m</t>
  </si>
  <si>
    <t>975540220</t>
  </si>
  <si>
    <t>https://podminky.urs.cz/item/CS_URS_2022_02/112211111</t>
  </si>
  <si>
    <t>5</t>
  </si>
  <si>
    <t>113107343</t>
  </si>
  <si>
    <t>Odstranění podkladů nebo krytů strojně plochy jednotlivě do 50 m2 s přemístěním hmot na skládku na vzdálenost do 3 m nebo s naložením na dopravní prostředek živičných, o tl. vrstvy přes 100 do 150 mm</t>
  </si>
  <si>
    <t>m2</t>
  </si>
  <si>
    <t>-1475752500</t>
  </si>
  <si>
    <t>https://podminky.urs.cz/item/CS_URS_2022_02/113107343</t>
  </si>
  <si>
    <t>"101 polní cesta hlavní - odstranění stávajícího asfaltu" 15,26</t>
  </si>
  <si>
    <t>6</t>
  </si>
  <si>
    <t>115 R.01</t>
  </si>
  <si>
    <t>Převedení vody během stavebních prací - dle zvolené technologie zhotovitele - kompletní dodávka + montáž</t>
  </si>
  <si>
    <t>soubro</t>
  </si>
  <si>
    <t>-141359160</t>
  </si>
  <si>
    <t>P</t>
  </si>
  <si>
    <t xml:space="preserve">Poznámka k položce:_x000d_
Výkop ve vodním toku je předpokládán jako suchý. K zajištění výkopu bude použito opatření zvolené zhotovitelem stavby s ohledem na roční dobu a klimatické podmínky. Je možné zvolit řešení za pomoci pažení ze zarážených ocelových štětovnic za pomoci průběžného čerpání prosakujících vod, čímž se docílí suché jímky pro stavební práce. Celková půdorysná délka pažnic, pro zajištění suché jímky potřebné pro realizaci celého opevnění, je zhruba 120 m._x000d_
Za předpokladu příznivých klimatických podmínek, může zhotovitel stavby zvolit mokrý postup výstavby, ale jen tehdy, pokud dokáže zaručit stejnou kvalitu a jakost realizovaného díla, jako při suché výstavbě. _x000d_
</t>
  </si>
  <si>
    <t>7</t>
  </si>
  <si>
    <t>121151123</t>
  </si>
  <si>
    <t>Sejmutí ornice strojně při souvislé ploše přes 500 m2, tl. vrstvy do 200 mm</t>
  </si>
  <si>
    <t>-545194566</t>
  </si>
  <si>
    <t>https://podminky.urs.cz/item/CS_URS_2022_02/121151123</t>
  </si>
  <si>
    <t>"101 - odstranění humózní zeminy " 219,60</t>
  </si>
  <si>
    <t>"301 - odstranění humózní zeminy " 750,63</t>
  </si>
  <si>
    <t>Součet</t>
  </si>
  <si>
    <t>8</t>
  </si>
  <si>
    <t>122251104</t>
  </si>
  <si>
    <t>Odkopávky a prokopávky nezapažené strojně v hornině třídy těžitelnosti I skupiny 3 přes 100 do 500 m3</t>
  </si>
  <si>
    <t>m3</t>
  </si>
  <si>
    <t>-78014041</t>
  </si>
  <si>
    <t>https://podminky.urs.cz/item/CS_URS_2022_02/122251104</t>
  </si>
  <si>
    <t>"101 polní cesta hlavní - výkop po hranu zemní pláně" 1605,57*0,4-970,23*0,2</t>
  </si>
  <si>
    <t>9</t>
  </si>
  <si>
    <t>124253101</t>
  </si>
  <si>
    <t>Vykopávky pro koryta vodotečí strojně v hornině třídy těžitelnosti I skupiny 3 přes 100 do 1 000 m3</t>
  </si>
  <si>
    <t>1953124946</t>
  </si>
  <si>
    <t>https://podminky.urs.cz/item/CS_URS_2022_02/124253101</t>
  </si>
  <si>
    <t>"301 opevnění - těžký kamenný pohoz" 207,36*0,5</t>
  </si>
  <si>
    <t>"301 opevnění - kamenná tovnanina" 825,18*0,6-750,63*0,2</t>
  </si>
  <si>
    <t>10</t>
  </si>
  <si>
    <t>132251104</t>
  </si>
  <si>
    <t>Hloubení nezapažených rýh šířky do 800 mm strojně s urovnáním dna do předepsaného profilu a spádu v hornině třídy těžitelnosti I skupiny 3 přes 100 m3</t>
  </si>
  <si>
    <t>391214294</t>
  </si>
  <si>
    <t>https://podminky.urs.cz/item/CS_URS_2022_02/132251104</t>
  </si>
  <si>
    <t>"101 polní cesta hlavní - rýha pro trativod" (348+62)*0,25</t>
  </si>
  <si>
    <t>11</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</si>
  <si>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</si>
  <si>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</si>
  <si>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348937650</t>
  </si>
  <si>
    <t>https://podminky.urs.cz/item/CS_URS_2022_02/162751117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</si>
  <si>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</si>
  <si>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</si>
  <si>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-1467275592</t>
  </si>
  <si>
    <t>https://podminky.urs.cz/item/CS_URS_2022_02/162751119</t>
  </si>
  <si>
    <t>"101 polní cesta hlavní - výkop po hranu zemní pláně" (1605,57*0,4-970,23*0,2)*20</t>
  </si>
  <si>
    <t>"101 polní cesta hlavní - rýha pro trativod" ((348+62)*0,25)*20</t>
  </si>
  <si>
    <t>"301 opevnění - těžký kamenný pohoz" (207,36*0,5)*20</t>
  </si>
  <si>
    <t>"301 opevnění - kamenná tovnanina" (825,18*0,6-750,63*0,2)*20</t>
  </si>
  <si>
    <t>13</t>
  </si>
  <si>
    <t>171201221</t>
  </si>
  <si>
    <t>Poplatek za uložení stavebního odpadu na skládce (skládkovné) zeminy a kamení zatříděného do Katalogu odpadů pod kódem 17 05 04</t>
  </si>
  <si>
    <t>t</t>
  </si>
  <si>
    <t>-1646265339</t>
  </si>
  <si>
    <t>https://podminky.urs.cz/item/CS_URS_2022_02/171201221</t>
  </si>
  <si>
    <t>"101 polní cesta hlavní - výkop po hranu zemní pláně" (1605,57*0,4-970,23*0,2)*1,75</t>
  </si>
  <si>
    <t>"101 polní cesta hlavní - rýha pro trativod" ((348+62)*0,25)*1,75</t>
  </si>
  <si>
    <t>"301 opevnění - těžký kamenný pohoz" (207,36*0,5)*1,75</t>
  </si>
  <si>
    <t>"301 opevnění - kamenná tovnanina" (825,18*0,6-750,63*0,2)*1,75</t>
  </si>
  <si>
    <t>14</t>
  </si>
  <si>
    <t>174251201</t>
  </si>
  <si>
    <t>Zásyp jam po pařezech strojně výkopkem z horniny získané při dobývání pařezů s hrubým urovnáním povrchu zasypávky průměru pařezu přes 100 do 300 mm</t>
  </si>
  <si>
    <t>-367763882</t>
  </si>
  <si>
    <t>https://podminky.urs.cz/item/CS_URS_2022_02/174251201</t>
  </si>
  <si>
    <t>181111134</t>
  </si>
  <si>
    <t>Plošná úprava terénu v zemině skupiny 1 až 4 s urovnáním povrchu bez doplnění ornice souvislé plochy do 500 m2 při nerovnostech terénu přes 150 do 200 mm na svahu přes 1:1</t>
  </si>
  <si>
    <t>1636283989</t>
  </si>
  <si>
    <t>https://podminky.urs.cz/item/CS_URS_2022_02/181111134</t>
  </si>
  <si>
    <t>"301 - HTU" 23,93+39,83</t>
  </si>
  <si>
    <t>16</t>
  </si>
  <si>
    <t>181951112</t>
  </si>
  <si>
    <t>Úprava pláně vyrovnáním výškových rozdílů strojně v hornině třídy těžitelnosti I, skupiny 1 až 3 se zhutněním</t>
  </si>
  <si>
    <t>1139836553</t>
  </si>
  <si>
    <t>https://podminky.urs.cz/item/CS_URS_2022_02/181951112</t>
  </si>
  <si>
    <t>"301 - příprava" 207,37</t>
  </si>
  <si>
    <t>17</t>
  </si>
  <si>
    <t>184813211</t>
  </si>
  <si>
    <t>Ochranné oplocení kořenové zóny stromu v rovině nebo na svahu do 1:5, výšky do 1500 mm</t>
  </si>
  <si>
    <t>m</t>
  </si>
  <si>
    <t>1803474761</t>
  </si>
  <si>
    <t>https://podminky.urs.cz/item/CS_URS_2022_02/184813211</t>
  </si>
  <si>
    <t xml:space="preserve">"101 polní cesta hlavní " 400 </t>
  </si>
  <si>
    <t>18</t>
  </si>
  <si>
    <t>181152302</t>
  </si>
  <si>
    <t>Úprava pláně na stavbách silnic a dálnic strojně v zářezech mimo skalních se zhutněním</t>
  </si>
  <si>
    <t>1061330843</t>
  </si>
  <si>
    <t>https://podminky.urs.cz/item/CS_URS_2022_02/181152302</t>
  </si>
  <si>
    <t>"101 polní cesta hlavní - urovnání a zhutnění zemní pláně" 1792,92</t>
  </si>
  <si>
    <t>19</t>
  </si>
  <si>
    <t>167103101</t>
  </si>
  <si>
    <t>Nakládání neulehlého výkopku z hromad zeminy schopné zúrodnění</t>
  </si>
  <si>
    <t>1383468606</t>
  </si>
  <si>
    <t>https://podminky.urs.cz/item/CS_URS_2022_02/167103101</t>
  </si>
  <si>
    <t>"101 Polní cesta hlavní - zpětné rozprostření ornice" 970,23*0,2</t>
  </si>
  <si>
    <t>20</t>
  </si>
  <si>
    <t>162406111</t>
  </si>
  <si>
    <t>Vodorovné přemístění výkopku bez naložení, avšak se složením zemin schopných zúrodnění, na vzdálenost přes 1000 do 2000 m</t>
  </si>
  <si>
    <t>-2083604846</t>
  </si>
  <si>
    <t>https://podminky.urs.cz/item/CS_URS_2022_02/162406111</t>
  </si>
  <si>
    <t>"101 Polní cesta hlavní - zpětné rozprostření ornice" 194,046</t>
  </si>
  <si>
    <t>181111133</t>
  </si>
  <si>
    <t>Plošná úprava terénu v zemině skupiny 1 až 4 s urovnáním povrchu bez doplnění ornice souvislé plochy do 500 m2 při nerovnostech terénu přes 150 do 200 mm na svahu přes 1:2 do 1:1</t>
  </si>
  <si>
    <t>1004359529</t>
  </si>
  <si>
    <t>https://podminky.urs.cz/item/CS_URS_2022_02/181111133</t>
  </si>
  <si>
    <t>"101 polní cesta hlavní - urovnání na okolní terén" 172,7</t>
  </si>
  <si>
    <t>22</t>
  </si>
  <si>
    <t>182201101</t>
  </si>
  <si>
    <t>Svahování trvalých svahů do projektovaných profilů strojně s potřebným přemístěním výkopku při svahování násypů v jakékoliv hornině</t>
  </si>
  <si>
    <t>-1456712589</t>
  </si>
  <si>
    <t>https://podminky.urs.cz/item/CS_URS_2022_02/182201101</t>
  </si>
  <si>
    <t>23</t>
  </si>
  <si>
    <t>182151111</t>
  </si>
  <si>
    <t>Svahování trvalých svahů do projektovaných profilů strojně s potřebným přemístěním výkopku při svahování v zářezech v hornině třídy těžitelnosti I, skupiny 1 až 3</t>
  </si>
  <si>
    <t>1996652639</t>
  </si>
  <si>
    <t>https://podminky.urs.cz/item/CS_URS_2022_02/182151111</t>
  </si>
  <si>
    <t>"301 - úprava svahů" 825,18</t>
  </si>
  <si>
    <t>"101 Polní cesta hlavní - urovnání cestního příkopu" 172,70</t>
  </si>
  <si>
    <t>24</t>
  </si>
  <si>
    <t>181151331</t>
  </si>
  <si>
    <t>Plošná úprava terénu v zemině skupiny 1 až 4 s urovnáním povrchu bez doplnění ornice souvislé plochy přes 500 m2 při nerovnostech terénu přes 150 do 200 mm v rovině nebo na svahu do 1:5</t>
  </si>
  <si>
    <t>2120710277</t>
  </si>
  <si>
    <t>https://podminky.urs.cz/item/CS_URS_2022_02/181151331</t>
  </si>
  <si>
    <t>"101 Polní cesta hlavní - urovnání pozemku" 400*2</t>
  </si>
  <si>
    <t>25</t>
  </si>
  <si>
    <t>181006113</t>
  </si>
  <si>
    <t>Rozprostření zemin schopných zúrodnění v rovině a ve sklonu do 1:5, tloušťka vrstvy přes 0,15 do 0,20 m</t>
  </si>
  <si>
    <t>-1337199817</t>
  </si>
  <si>
    <t>https://podminky.urs.cz/item/CS_URS_2022_02/181006113</t>
  </si>
  <si>
    <t>"101 Polní cesta hlavní - urovnání pozemku" 970,23</t>
  </si>
  <si>
    <t>26</t>
  </si>
  <si>
    <t>181411121</t>
  </si>
  <si>
    <t>Založení trávníku na půdě předem připravené plochy do 1000 m2 výsevem včetně utažení lučního v rovině nebo na svahu do 1:5</t>
  </si>
  <si>
    <t>1245731148</t>
  </si>
  <si>
    <t>https://podminky.urs.cz/item/CS_URS_2022_02/181411121</t>
  </si>
  <si>
    <t>"101 polní cesta hlavní - urovnání na okolní terén" 970,23</t>
  </si>
  <si>
    <t>27</t>
  </si>
  <si>
    <t>M</t>
  </si>
  <si>
    <t>00572100</t>
  </si>
  <si>
    <t>osivo jetelotráva intenzivní víceletá</t>
  </si>
  <si>
    <t>kg</t>
  </si>
  <si>
    <t>-377884377</t>
  </si>
  <si>
    <t>970,23*0,02 'Přepočtené koeficientem množství</t>
  </si>
  <si>
    <t>Zakládání</t>
  </si>
  <si>
    <t>28</t>
  </si>
  <si>
    <t>212750101</t>
  </si>
  <si>
    <t>Trativody z drenážních a melioračních trubek pro budovy se zřízením štěrkového lože pod trubky a s jejich obsypem v otevřeném výkopu trubka tyčová PVC-U plocha pro vtékání vody min. 80 cm2/m SN 4 celoperforovaná 360° DN 100</t>
  </si>
  <si>
    <t>-1108103632</t>
  </si>
  <si>
    <t>https://podminky.urs.cz/item/CS_URS_2022_02/212750101</t>
  </si>
  <si>
    <t>"101 polní cesta hlavní - odvodnění zemní pláně" 348</t>
  </si>
  <si>
    <t>Svislé a kompletní konstrukce</t>
  </si>
  <si>
    <t>29</t>
  </si>
  <si>
    <t>327121111</t>
  </si>
  <si>
    <t>Montáž prefabrikovaných dílců opěrných nebo obkladních zdí z betonu železového včetně spojovací vrstvy z cementové malty, hmotnosti jednotlivě do 5 t</t>
  </si>
  <si>
    <t>-870858862</t>
  </si>
  <si>
    <t>https://podminky.urs.cz/item/CS_URS_2022_02/327121111</t>
  </si>
  <si>
    <t xml:space="preserve">Poznámka k položce:_x000d_
V místech, kde není možné provést protažení v délce 1,20 m za břehovou hranu, bude přechod konstrukce vozovky a opevnění břehu proveden pomocí betonového prefabrikátu opěrné zdi L – 99/70/80 s tloušťkou stěny 0,1 m v celkové délce 48,50 m. </t>
  </si>
  <si>
    <t>"301 - prefabrikát opěrné zdi" 49</t>
  </si>
  <si>
    <t>30</t>
  </si>
  <si>
    <t>R001</t>
  </si>
  <si>
    <t xml:space="preserve">prefabrikát z železového betonu opěrné zdi L – 99/70/80 s tloušťkou stěny 0,1 m </t>
  </si>
  <si>
    <t>255211130</t>
  </si>
  <si>
    <t>Vodorovné konstrukce</t>
  </si>
  <si>
    <t>31</t>
  </si>
  <si>
    <t>463212111</t>
  </si>
  <si>
    <t>Rovnanina z lomového kamene upraveného, tříděného jakékoliv tloušťky rovnaniny s vyklínováním spár a dutin úlomky kamene</t>
  </si>
  <si>
    <t>1171338458</t>
  </si>
  <si>
    <t>https://podminky.urs.cz/item/CS_URS_2022_02/463212111</t>
  </si>
  <si>
    <t>"301 - kamenná rovnanina, patka + svahy" 825,18*0,6+2,32*95</t>
  </si>
  <si>
    <t>32</t>
  </si>
  <si>
    <t>463212191</t>
  </si>
  <si>
    <t>Rovnanina z lomového kamene upraveného, tříděného Příplatek k cenám za vypracování líce</t>
  </si>
  <si>
    <t>1210628228</t>
  </si>
  <si>
    <t>https://podminky.urs.cz/item/CS_URS_2022_02/463212191</t>
  </si>
  <si>
    <t>"301 - kamenná rovnanina, patka + svahy" 825,18</t>
  </si>
  <si>
    <t>33</t>
  </si>
  <si>
    <t>464511124</t>
  </si>
  <si>
    <t>Pohoz dna nebo svahů jakékoliv tloušťky z kamene záhozového z terénu, hmotnosti jednotlivých kamenů přes 500 kg</t>
  </si>
  <si>
    <t>-1942077285</t>
  </si>
  <si>
    <t>https://podminky.urs.cz/item/CS_URS_2022_02/464511124</t>
  </si>
  <si>
    <t>"301 - těžký kamenný pohoz" 207,37*0,5</t>
  </si>
  <si>
    <t>Komunikace pozemní</t>
  </si>
  <si>
    <t>34</t>
  </si>
  <si>
    <t>561061131</t>
  </si>
  <si>
    <t>Zřízení podkladu ze zeminy upravené hydraulickými pojivy vápnem, cementem nebo směsnými pojivy (materiál ve specifikaci) s rozprostřením, promísením, vlhčením, zhutněním a ošetřením vodou plochy přes 5 000 m2, tloušťka po zhutnění přes 350 do 400 mm</t>
  </si>
  <si>
    <t>-527361828</t>
  </si>
  <si>
    <t>https://podminky.urs.cz/item/CS_URS_2022_02/561061131</t>
  </si>
  <si>
    <t>Poznámka k položce:_x000d_
Použití nutno konzultovat se zástupcem investora (TDS) a geotechnikem IGP.</t>
  </si>
  <si>
    <t>"101 polní cesta hlavní - úprava zemní pláně při nevyhovující únosnosti podloží" 1792,92</t>
  </si>
  <si>
    <t>35</t>
  </si>
  <si>
    <t>58530170</t>
  </si>
  <si>
    <t>vápno nehašené CL 90-Q pro úpravu zemin standardní</t>
  </si>
  <si>
    <t>-992514264</t>
  </si>
  <si>
    <t>Poznámka k položce:_x000d_
Použití nutno konzultovat se zástupcem investora (TDS) a geotechnikem IGP._x000d_
Předpoklad 4% objemu.</t>
  </si>
  <si>
    <t>"101 polní cesta hlavní - úprava zemní pláně při nevyhovující únosnosti podloží" 1792,92*0,4*0,0708</t>
  </si>
  <si>
    <t>36</t>
  </si>
  <si>
    <t>564851111</t>
  </si>
  <si>
    <t>Podklad ze štěrkodrti ŠD s rozprostřením a zhutněním plochy přes 100 m2, po zhutnění tl. 150 mm</t>
  </si>
  <si>
    <t>-1437715103</t>
  </si>
  <si>
    <t>https://podminky.urs.cz/item/CS_URS_2022_02/564851111</t>
  </si>
  <si>
    <t>"101 polní cesta hlavní -1. podkladní vrstva, frakce 0-63" 1792,92</t>
  </si>
  <si>
    <t>37</t>
  </si>
  <si>
    <t>-1795794836</t>
  </si>
  <si>
    <t>"101 polní cesta hlavní - 2. podkladní vrstva, frakce 0-32" 1605,4</t>
  </si>
  <si>
    <t>38</t>
  </si>
  <si>
    <t>573111114</t>
  </si>
  <si>
    <t>Postřik infiltrační PI z asfaltu silničního s posypem kamenivem, v množství 2,00 kg/m2</t>
  </si>
  <si>
    <t>-436502309</t>
  </si>
  <si>
    <t>https://podminky.urs.cz/item/CS_URS_2022_02/573111114</t>
  </si>
  <si>
    <t>"101 polní cesta hlavní - postřik na vrstvu ŠD" 1605,4</t>
  </si>
  <si>
    <t>39</t>
  </si>
  <si>
    <t>565155121</t>
  </si>
  <si>
    <t>Asfaltový beton vrstva podkladní ACP 16 (obalované kamenivo střednězrnné - OKS) s rozprostřením a zhutněním v pruhu šířky přes 3 m, po zhutnění tl. 70 mm</t>
  </si>
  <si>
    <t>-434836568</t>
  </si>
  <si>
    <t>https://podminky.urs.cz/item/CS_URS_2022_02/565155121</t>
  </si>
  <si>
    <t>"101 polní cesta hlavní - podkladní vrstva krytu" 1467,7</t>
  </si>
  <si>
    <t>40</t>
  </si>
  <si>
    <t>573211112</t>
  </si>
  <si>
    <t>Postřik spojovací PS bez posypu kamenivem z asfaltu silničního, v množství 0,70 kg/m2</t>
  </si>
  <si>
    <t>-1052056092</t>
  </si>
  <si>
    <t>https://podminky.urs.cz/item/CS_URS_2022_02/573211112</t>
  </si>
  <si>
    <t>"101 polní cesta hlavní - postřik na vrstvu ACP 16+" 1467,7</t>
  </si>
  <si>
    <t>41</t>
  </si>
  <si>
    <t>577134121</t>
  </si>
  <si>
    <t>Asfaltový beton vrstva obrusná ACO 11 (ABS) s rozprostřením a se zhutněním z nemodifikovaného asfaltu v pruhu šířky přes 3 m tř. I, po zhutnění tl. 40 mm</t>
  </si>
  <si>
    <t>-1199071527</t>
  </si>
  <si>
    <t>https://podminky.urs.cz/item/CS_URS_2022_02/577134121</t>
  </si>
  <si>
    <t>"101 polní cesta hlavní - obrusná vrstva krytu" 1400</t>
  </si>
  <si>
    <t>42</t>
  </si>
  <si>
    <t>569941131</t>
  </si>
  <si>
    <t>Zpevnění krajnic nebo komunikací pro pěší s rozprostřením a zhutněním, po zhutnění asfaltovým recyklátem tl. 110 mm</t>
  </si>
  <si>
    <t>-736500280</t>
  </si>
  <si>
    <t>https://podminky.urs.cz/item/CS_URS_2022_02/569941131</t>
  </si>
  <si>
    <t>"101 polní cesta hlavní - zpevnění krajnic" 17,5*2</t>
  </si>
  <si>
    <t>Ostatní konstrukce a práce, bourání</t>
  </si>
  <si>
    <t>43</t>
  </si>
  <si>
    <t>919732211</t>
  </si>
  <si>
    <t>Styčná pracovní spára při napojení nového živičného povrchu na stávající se zalitím za tepla modifikovanou asfaltovou hmotou s posypem vápenným hydrátem šířky do 15 mm, hloubky do 25 mm včetně prořezání spáry</t>
  </si>
  <si>
    <t>-1759248786</t>
  </si>
  <si>
    <t>https://podminky.urs.cz/item/CS_URS_2022_02/919732211</t>
  </si>
  <si>
    <t>"101 - napojení na stávající povrch" 4,01</t>
  </si>
  <si>
    <t>"101 - napojení na stávající povrch" 3,5</t>
  </si>
  <si>
    <t>997</t>
  </si>
  <si>
    <t>Přesun sutě</t>
  </si>
  <si>
    <t>44</t>
  </si>
  <si>
    <t>997221551</t>
  </si>
  <si>
    <t>Vodorovná doprava suti bez naložení, ale se složením a s hrubým urovnáním ze sypkých materiálů, na vzdálenost do 1 km</t>
  </si>
  <si>
    <t>1893991291</t>
  </si>
  <si>
    <t>https://podminky.urs.cz/item/CS_URS_2022_02/997221551</t>
  </si>
  <si>
    <t>"101 polní cesta hlavní" 66,05-55,25</t>
  </si>
  <si>
    <t>45</t>
  </si>
  <si>
    <t>997221559</t>
  </si>
  <si>
    <t>Vodorovná doprava suti bez naložení, ale se složením a s hrubým urovnáním Příplatek k ceně za každý další i započatý 1 km přes 1 km</t>
  </si>
  <si>
    <t>-699721200</t>
  </si>
  <si>
    <t>https://podminky.urs.cz/item/CS_URS_2022_02/997221559</t>
  </si>
  <si>
    <t>"101 polní cesta hlavní - předpoklad skládka Havířov cca 30 km" 30*4,82</t>
  </si>
  <si>
    <t>46</t>
  </si>
  <si>
    <t>997221645</t>
  </si>
  <si>
    <t>Poplatek za uložení stavebního odpadu na skládce (skládkovné) asfaltového bez obsahu dehtu zatříděného do Katalogu odpadů pod kódem 17 03 02</t>
  </si>
  <si>
    <t>954560169</t>
  </si>
  <si>
    <t>https://podminky.urs.cz/item/CS_URS_2022_02/997221645</t>
  </si>
  <si>
    <t>998</t>
  </si>
  <si>
    <t>Přesun hmot</t>
  </si>
  <si>
    <t>47</t>
  </si>
  <si>
    <t>998225111</t>
  </si>
  <si>
    <t>Přesun hmot pro komunikace s krytem z kameniva, monolitickým betonovým nebo živičným dopravní vzdálenost do 200 m jakékoliv délky objektu</t>
  </si>
  <si>
    <t>-300290181</t>
  </si>
  <si>
    <t>https://podminky.urs.cz/item/CS_URS_2022_02/998225111</t>
  </si>
  <si>
    <t>VRN</t>
  </si>
  <si>
    <t>Vedlejší rozpočtové náklady</t>
  </si>
  <si>
    <t>VRN1</t>
  </si>
  <si>
    <t>Průzkumné, geodetické a projektové práce</t>
  </si>
  <si>
    <t>48</t>
  </si>
  <si>
    <t>011103000</t>
  </si>
  <si>
    <t>Geologický průzkum bez rozlišení</t>
  </si>
  <si>
    <t>soubor</t>
  </si>
  <si>
    <t>1024</t>
  </si>
  <si>
    <t>459609512</t>
  </si>
  <si>
    <t>https://podminky.urs.cz/item/CS_URS_2022_02/011103000</t>
  </si>
  <si>
    <t>"007.01 Výdaje na projekční a průzlumné práce a inženýrskou činnost vynaložené během realizace projektu" 1</t>
  </si>
  <si>
    <t>49</t>
  </si>
  <si>
    <t>011114000</t>
  </si>
  <si>
    <t>Průzkumné, geodetické a projektové práce průzkumné práce geotechnický průzkum inženýrsko-geologický průzkum</t>
  </si>
  <si>
    <t>-843958473</t>
  </si>
  <si>
    <t>https://podminky.urs.cz/item/CS_URS_2022_02/011114000</t>
  </si>
  <si>
    <t>50</t>
  </si>
  <si>
    <t>011324000</t>
  </si>
  <si>
    <t>Průzkumné, geodetické a projektové práce průzkumné práce archeologická činnost archeologický průzkum</t>
  </si>
  <si>
    <t>1487011252</t>
  </si>
  <si>
    <t>https://podminky.urs.cz/item/CS_URS_2022_02/011324000</t>
  </si>
  <si>
    <t>51</t>
  </si>
  <si>
    <t>012103000</t>
  </si>
  <si>
    <t>Geodetické práce před výstavbou</t>
  </si>
  <si>
    <t>-1640388298</t>
  </si>
  <si>
    <t>https://podminky.urs.cz/item/CS_URS_2022_02/012103000</t>
  </si>
  <si>
    <t>52</t>
  </si>
  <si>
    <t>012203000</t>
  </si>
  <si>
    <t>Geodetické práce při provádění stavby</t>
  </si>
  <si>
    <t>-325463302</t>
  </si>
  <si>
    <t>https://podminky.urs.cz/item/CS_URS_2022_02/012203000</t>
  </si>
  <si>
    <t>53</t>
  </si>
  <si>
    <t>012303000</t>
  </si>
  <si>
    <t>Geodetické práce po výstavbě</t>
  </si>
  <si>
    <t>-1548282791</t>
  </si>
  <si>
    <t>https://podminky.urs.cz/item/CS_URS_2022_02/012303000</t>
  </si>
  <si>
    <t>54</t>
  </si>
  <si>
    <t>013203000</t>
  </si>
  <si>
    <t>Dokumentace stavby bez rozlišení</t>
  </si>
  <si>
    <t>-1704049467</t>
  </si>
  <si>
    <t>https://podminky.urs.cz/item/CS_URS_2022_02/013203000</t>
  </si>
  <si>
    <t>PSC</t>
  </si>
  <si>
    <t xml:space="preserve">Poznámka k souboru cen:_x000d_
1. Více informací o volbě, obsahu a způsobu ocenění jednotlivých titulů viz Příloha 01 Průzkumné, geodetické a projektové práce._x000d_
</t>
  </si>
  <si>
    <t>Poznámka k položce:_x000d_
Náklady na vyhotovění potřebné dokumentace ocelových, zámačnických a obdobných výrobků._x000d_
Náklady na dokomentacepotřebné z důvodů působení vnějších vlivů.</t>
  </si>
  <si>
    <t>55</t>
  </si>
  <si>
    <t>013254000</t>
  </si>
  <si>
    <t>Dokumentace skutečného provedení stavby</t>
  </si>
  <si>
    <t>1925138508</t>
  </si>
  <si>
    <t>https://podminky.urs.cz/item/CS_URS_2022_02/013254000</t>
  </si>
  <si>
    <t>VRN3</t>
  </si>
  <si>
    <t>Zařízení staveniště</t>
  </si>
  <si>
    <t>56</t>
  </si>
  <si>
    <t>031203000</t>
  </si>
  <si>
    <t>Terénní úpravy pro zařízení staveniště</t>
  </si>
  <si>
    <t>-1377406404</t>
  </si>
  <si>
    <t>https://podminky.urs.cz/item/CS_URS_2022_02/031203000</t>
  </si>
  <si>
    <t>57</t>
  </si>
  <si>
    <t>032803000</t>
  </si>
  <si>
    <t>Ostatní náklady</t>
  </si>
  <si>
    <t>-25883475</t>
  </si>
  <si>
    <t>https://podminky.urs.cz/item/CS_URS_2022_02/032803000</t>
  </si>
  <si>
    <t>Poznámka k položce:_x000d_
čistění komunikací, úprava příjezdových komunikací do původího stavu, dočasné dopravní značení a pod.</t>
  </si>
  <si>
    <t>58</t>
  </si>
  <si>
    <t>032903000</t>
  </si>
  <si>
    <t>Náklady na provoz a údržbu vybavení staveniště</t>
  </si>
  <si>
    <t>1765650111</t>
  </si>
  <si>
    <t>https://podminky.urs.cz/item/CS_URS_2022_02/032903000</t>
  </si>
  <si>
    <t>59</t>
  </si>
  <si>
    <t>035103001</t>
  </si>
  <si>
    <t>Pronájem ploch</t>
  </si>
  <si>
    <t>ha</t>
  </si>
  <si>
    <t>1730846892</t>
  </si>
  <si>
    <t>https://podminky.urs.cz/item/CS_URS_2022_02/035103001</t>
  </si>
  <si>
    <t xml:space="preserve">Poznámka k souboru cen:_x000d_
1. Více informací o volbě, obsahu a způsobu ocenění jednotlivých titulů viz Příloha 03 Zařízení staveniště._x000d_
</t>
  </si>
  <si>
    <t>Poznámka k položce:_x000d_
Náklady na pronájem, případně náhradu škody (za plodiny) vyplívající z umístění skládek a zařízení staveniště._x000d_
Rozsah velikosti pronajaté plochy je odhadovaný, skutečný rozsah pronajatých ploch bude řešit zhotovitel stavby.</t>
  </si>
  <si>
    <t>60</t>
  </si>
  <si>
    <t>039103000</t>
  </si>
  <si>
    <t>Rozebrání, bourání a odvoz zařízení staveniště</t>
  </si>
  <si>
    <t>-1894024584</t>
  </si>
  <si>
    <t>https://podminky.urs.cz/item/CS_URS_2022_02/039103000</t>
  </si>
  <si>
    <t>VRN4</t>
  </si>
  <si>
    <t>Inženýrská činnost</t>
  </si>
  <si>
    <t>61</t>
  </si>
  <si>
    <t>043134000</t>
  </si>
  <si>
    <t>Zkoušky zatěžovací</t>
  </si>
  <si>
    <t>657255764</t>
  </si>
  <si>
    <t>https://podminky.urs.cz/item/CS_URS_2022_02/043134000</t>
  </si>
  <si>
    <t>VRN5</t>
  </si>
  <si>
    <t>Finanční náklady</t>
  </si>
  <si>
    <t>62</t>
  </si>
  <si>
    <t>053203000R03</t>
  </si>
  <si>
    <t xml:space="preserve">Úhrady za vzniklé škody </t>
  </si>
  <si>
    <t>1672142420</t>
  </si>
  <si>
    <t>Poznámka k položce:_x000d_
úhrada nákladů za škody vzniklé uživatelům - nepředpokládá se</t>
  </si>
  <si>
    <t>VRN9</t>
  </si>
  <si>
    <t>63</t>
  </si>
  <si>
    <t>091504000</t>
  </si>
  <si>
    <t>Náklady související s publikační činností</t>
  </si>
  <si>
    <t>CS ÚRS 2022 01</t>
  </si>
  <si>
    <t>-1648401690</t>
  </si>
  <si>
    <t>https://podminky.urs.cz/item/CS_URS_2022_01/091504000</t>
  </si>
  <si>
    <t>SO 104 - 003.02 - Propustek P25</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</si>
  <si>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</si>
  <si>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</si>
  <si>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-740811703</t>
  </si>
  <si>
    <t>https://podminky.urs.cz/item/CS_URS_2022_01/119001405</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</si>
  <si>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</si>
  <si>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"003.02 cestní příkopy - ochrana vodovodního potrubí" 7</t>
  </si>
  <si>
    <t>184818233</t>
  </si>
  <si>
    <t>Ochrana kmene bedněním před poškozením stavebním provozem zřízení včetně odstranění výšky bednění do 2 m průměru kmene přes 500 do 700 mm</t>
  </si>
  <si>
    <t>-1716894484</t>
  </si>
  <si>
    <t>https://podminky.urs.cz/item/CS_URS_2022_01/184818233</t>
  </si>
  <si>
    <t>"003.02 cestní příkopy" 2</t>
  </si>
  <si>
    <t>111251201</t>
  </si>
  <si>
    <t>Odstranění křovin a stromů s odstraněním kořenů strojně průměru kmene do 100 mm v rovině nebo ve svahu sklonu terénu přes 1:5, při celkové ploše do 100 m2</t>
  </si>
  <si>
    <t>-1773325566</t>
  </si>
  <si>
    <t>https://podminky.urs.cz/item/CS_URS_2022_01/111251201</t>
  </si>
  <si>
    <t>"003.02 cestní příkopy" 70</t>
  </si>
  <si>
    <t>111209111</t>
  </si>
  <si>
    <t>Spálení proutí, klestu z prořezávek a odstraněných křovin pro jakoukoliv dřevinu</t>
  </si>
  <si>
    <t>-323067937</t>
  </si>
  <si>
    <t>https://podminky.urs.cz/item/CS_URS_2022_01/111209111</t>
  </si>
  <si>
    <t>122251102</t>
  </si>
  <si>
    <t>Odkopávky a prokopávky nezapažené strojně v hornině třídy těžitelnosti I skupiny 3 přes 20 do 50 m3</t>
  </si>
  <si>
    <t>-1301733700</t>
  </si>
  <si>
    <t>https://podminky.urs.cz/item/CS_URS_2022_01/122251102</t>
  </si>
  <si>
    <t>"003.02 cestní příkopy - výkop" 7*1,5*2</t>
  </si>
  <si>
    <t>1983909643</t>
  </si>
  <si>
    <t>https://podminky.urs.cz/item/CS_URS_2022_01/181951112</t>
  </si>
  <si>
    <t>"003.02 cestní příkopy - urovnání a zhutnění zemní pláně" 17,5*1,5+18,5*1,5+1,5*6</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</si>
  <si>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</si>
  <si>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</si>
  <si>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1242385696</t>
  </si>
  <si>
    <t>https://podminky.urs.cz/item/CS_URS_2022_01/175111101</t>
  </si>
  <si>
    <t>"003.02 cestní příkopy" 21</t>
  </si>
  <si>
    <t>848859924</t>
  </si>
  <si>
    <t>https://podminky.urs.cz/item/CS_URS_2022_01/181111133</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</si>
  <si>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</si>
  <si>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"003.02 cestní příkopy - urovnání příkopu" 17,5*1,5+18,5*1,5</t>
  </si>
  <si>
    <t>-803493365</t>
  </si>
  <si>
    <t>https://podminky.urs.cz/item/CS_URS_2022_01/182151111</t>
  </si>
  <si>
    <t>181451123</t>
  </si>
  <si>
    <t>Založení trávníku na půdě předem připravené plochy přes 1000 m2 výsevem včetně utažení lučního na svahu přes 1:2 do 1:1</t>
  </si>
  <si>
    <t>1253623837</t>
  </si>
  <si>
    <t>https://podminky.urs.cz/item/CS_URS_2022_01/181451123</t>
  </si>
  <si>
    <t>"003.02 cestní příkopy - urovnání příkopu" 4,7+5,3+2,9+6,8</t>
  </si>
  <si>
    <t>-972933237</t>
  </si>
  <si>
    <t>451571111</t>
  </si>
  <si>
    <t>Lože pod dlažby ze štěrkopísků, tl. vrstvy do 100 mm</t>
  </si>
  <si>
    <t>206001170</t>
  </si>
  <si>
    <t>https://podminky.urs.cz/item/CS_URS_2022_01/451571111</t>
  </si>
  <si>
    <t>"003.02 cestní příkopy - opevnění vtoku a výtoku propustku" 0,4*2,7+0,5*2,7</t>
  </si>
  <si>
    <t>"003.02 cestní příkopy - podklad pod prahy" 0,05*2,75*2</t>
  </si>
  <si>
    <t>"003.02 cestní příkopy - podklad pod beton" 0,6*1,5</t>
  </si>
  <si>
    <t>451311111</t>
  </si>
  <si>
    <t>Podklad pod dlažbu z betonu prostého bez zvýšených nároků na prostředí tř. C 20/25 tl. do 100 mm</t>
  </si>
  <si>
    <t>1799785602</t>
  </si>
  <si>
    <t>https://podminky.urs.cz/item/CS_URS_2022_01/451311111</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</si>
  <si>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</si>
  <si>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"003.02 cestní příkopy - podklad pod dlažbu" 0,4*2,7+0,5*2,7</t>
  </si>
  <si>
    <t>452311151</t>
  </si>
  <si>
    <t>Podkladní a zajišťovací konstrukce z betonu prostého v otevřeném výkopu desky pod potrubí, stoky a drobné objekty z betonu tř. C 20/25</t>
  </si>
  <si>
    <t>242070927</t>
  </si>
  <si>
    <t>https://podminky.urs.cz/item/CS_URS_2022_01/452311151</t>
  </si>
  <si>
    <t>"003.02 cestní příkopy" 6*1,5*0,2</t>
  </si>
  <si>
    <t>465513127</t>
  </si>
  <si>
    <t>Dlažba z lomového kamene lomařsky upraveného na cementovou maltu, s vyspárováním cementovou maltou, tl. kamene 200 mm</t>
  </si>
  <si>
    <t>24859401</t>
  </si>
  <si>
    <t>https://podminky.urs.cz/item/CS_URS_2022_01/465513127</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</si>
  <si>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</si>
  <si>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"003.02 cestní příkopy - opevnění vtoku a výtoku propustku" 0,7*2,7+0,8*2,7</t>
  </si>
  <si>
    <t>452218142</t>
  </si>
  <si>
    <t>Zajišťovací práh z upraveného lomového kamene na dně a ve svahu melioračních kanálů, s patkami nebo bez patek s dlažbovitou úpravou viditelných ploch na cementovou maltu</t>
  </si>
  <si>
    <t>-1996905722</t>
  </si>
  <si>
    <t>https://podminky.urs.cz/item/CS_URS_2022_01/452218142</t>
  </si>
  <si>
    <t xml:space="preserve">Poznámka k souboru cen:_x000d_
1. Do objemu prahu se započítává i objem základů nebo patek._x000d_
</t>
  </si>
  <si>
    <t>"003.02 cestní příkopy" 2,5*0,5*2</t>
  </si>
  <si>
    <t>458501112</t>
  </si>
  <si>
    <t>Výplňové klíny za opěrou z kameniva hutněného po vrstvách drceného</t>
  </si>
  <si>
    <t>552100735</t>
  </si>
  <si>
    <t>https://podminky.urs.cz/item/CS_URS_2022_01/458501112</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</si>
  <si>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0,9._x000d_
2. V cenách nejsou započteny náklady na nájezdy zemních strojů na rozhrnovaní a hutnění, protože práce probíhá současně se zhotovením zemní konstrukce násypu příjezdové komunikace._x000d_
</t>
  </si>
  <si>
    <t>"003.02 cestní příkopy - napojení na stávající koryto" 4,0*0,5</t>
  </si>
  <si>
    <t>564851011</t>
  </si>
  <si>
    <t>Podklad ze štěrkodrti ŠD s rozprostřením a zhutněním plochy jednotlivě do 100 m2, po zhutnění tl. 150 mm</t>
  </si>
  <si>
    <t>1532282419</t>
  </si>
  <si>
    <t>https://podminky.urs.cz/item/CS_URS_2022_02/564851011</t>
  </si>
  <si>
    <t>"003.02 cestní příkopy - 1. podkladní vrstva frakce 0-63" 22,45</t>
  </si>
  <si>
    <t>-1403276834</t>
  </si>
  <si>
    <t>"003.02 cestní příkopy - 2. podkladní vrstva frakce 0-32" 22,45</t>
  </si>
  <si>
    <t>1014364398</t>
  </si>
  <si>
    <t>1589250272</t>
  </si>
  <si>
    <t>633784552</t>
  </si>
  <si>
    <t>435791948</t>
  </si>
  <si>
    <t>966008115</t>
  </si>
  <si>
    <t>Bourání trubního propustku s odklizením a uložením vybouraného materiálu na skládku na vzdálenost do 3 m nebo s naložením na dopravní prostředek z trub DN přes 1200 do 1600 mm</t>
  </si>
  <si>
    <t>-709222534</t>
  </si>
  <si>
    <t>https://podminky.urs.cz/item/CS_URS_2022_01/966008115</t>
  </si>
  <si>
    <t>"003.02 cestní příkopy - odstranění propustku" 6</t>
  </si>
  <si>
    <t>919541141</t>
  </si>
  <si>
    <t>Zřízení propustku nebo sjezdu z trub ocelových DN přes 900 do 1400 mm</t>
  </si>
  <si>
    <t>604308213</t>
  </si>
  <si>
    <t>https://podminky.urs.cz/item/CS_URS_2022_01/919541141</t>
  </si>
  <si>
    <t>"003.02 cestní příkopy" 6</t>
  </si>
  <si>
    <t>553R14314</t>
  </si>
  <si>
    <t>trouba ocelová flexibilní Pz z vlnitého plechu 1100/2,0mm</t>
  </si>
  <si>
    <t>-23131355</t>
  </si>
  <si>
    <t>997221561</t>
  </si>
  <si>
    <t>Vodorovná doprava suti bez naložení, ale se složením a s hrubým urovnáním z kusových materiálů, na vzdálenost do 1 km</t>
  </si>
  <si>
    <t>1351205434</t>
  </si>
  <si>
    <t>https://podminky.urs.cz/item/CS_URS_2022_01/997221561</t>
  </si>
  <si>
    <t>"003.02 cestní příkopy" 32,52</t>
  </si>
  <si>
    <t>997221569</t>
  </si>
  <si>
    <t>-635930914</t>
  </si>
  <si>
    <t>https://podminky.urs.cz/item/CS_URS_2022_01/997221569</t>
  </si>
  <si>
    <t>"003.02 cestní příkopy - předpoklad skládka Havířov cca 30 km" 30*32,52</t>
  </si>
  <si>
    <t>997221625</t>
  </si>
  <si>
    <t>Poplatek za uložení stavebního odpadu na skládce (skládkovné) z armovaného betonu zatříděného do Katalogu odpadů pod kódem 17 01 01</t>
  </si>
  <si>
    <t>-895102608</t>
  </si>
  <si>
    <t>https://podminky.urs.cz/item/CS_URS_2022_01/997221625</t>
  </si>
  <si>
    <t>-669784586</t>
  </si>
  <si>
    <t>https://podminky.urs.cz/item/CS_URS_2022_01/011103000</t>
  </si>
  <si>
    <t>Inženýrsko-geologický průzkum</t>
  </si>
  <si>
    <t>993285498</t>
  </si>
  <si>
    <t>https://podminky.urs.cz/item/CS_URS_2022_01/011114000</t>
  </si>
  <si>
    <t>Archeologický průzkum</t>
  </si>
  <si>
    <t>-1858218460</t>
  </si>
  <si>
    <t>https://podminky.urs.cz/item/CS_URS_2022_01/011324000</t>
  </si>
  <si>
    <t>-1490968764</t>
  </si>
  <si>
    <t>https://podminky.urs.cz/item/CS_URS_2022_01/012103000</t>
  </si>
  <si>
    <t>832305388</t>
  </si>
  <si>
    <t>https://podminky.urs.cz/item/CS_URS_2022_01/012203000</t>
  </si>
  <si>
    <t>987738503</t>
  </si>
  <si>
    <t>https://podminky.urs.cz/item/CS_URS_2022_01/012303000</t>
  </si>
  <si>
    <t>-1303458729</t>
  </si>
  <si>
    <t>https://podminky.urs.cz/item/CS_URS_2022_01/013254000</t>
  </si>
  <si>
    <t>1330004256</t>
  </si>
  <si>
    <t>https://podminky.urs.cz/item/CS_URS_2022_01/031203000</t>
  </si>
  <si>
    <t>Ostatní vybavení staveniště</t>
  </si>
  <si>
    <t>-1108618013</t>
  </si>
  <si>
    <t>https://podminky.urs.cz/item/CS_URS_2022_01/032803000</t>
  </si>
  <si>
    <t>-642566877</t>
  </si>
  <si>
    <t>https://podminky.urs.cz/item/CS_URS_2022_01/032903000</t>
  </si>
  <si>
    <t>-1075736191</t>
  </si>
  <si>
    <t>Poznámka k položce:_x000d_
Náklady na pronájem vyplívající z umístění skládek a zařízení staveniště._x000d_
Rozsah velikosti pronajaté plochy je odhadovaný, skutečný rozsah pronajatých ploch bude řešit zhotovitel stavby.</t>
  </si>
  <si>
    <t>-2013115773</t>
  </si>
  <si>
    <t>https://podminky.urs.cz/item/CS_URS_2022_01/039103000</t>
  </si>
  <si>
    <t>-1305681966</t>
  </si>
  <si>
    <t>SO 105 - 003.02 - Příkop O6</t>
  </si>
  <si>
    <t>119001411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</si>
  <si>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</si>
  <si>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884094335</t>
  </si>
  <si>
    <t>https://podminky.urs.cz/item/CS_URS_2022_02/119001411</t>
  </si>
  <si>
    <t>"003.02 cestní příkopy" 50</t>
  </si>
  <si>
    <t>121112003</t>
  </si>
  <si>
    <t>Sejmutí ornice ručně při souvislé ploše, tl. vrstvy do 200 mm</t>
  </si>
  <si>
    <t>130430866</t>
  </si>
  <si>
    <t>https://podminky.urs.cz/item/CS_URS_2022_02/121112003</t>
  </si>
  <si>
    <t>"003.02 cestní příkopy - odstranění humózní zeminy pro zpětné použití" 465</t>
  </si>
  <si>
    <t>-1108881371</t>
  </si>
  <si>
    <t>"003.02 cestní příkopy" 307*0,65</t>
  </si>
  <si>
    <t>132251103</t>
  </si>
  <si>
    <t>Hloubení nezapažených rýh šířky do 800 mm strojně s urovnáním dna do předepsaného profilu a spádu v hornině třídy těžitelnosti I skupiny 3 přes 50 do 100 m3</t>
  </si>
  <si>
    <t>488305182</t>
  </si>
  <si>
    <t>https://podminky.urs.cz/item/CS_URS_2022_02/132251103</t>
  </si>
  <si>
    <t>"003.02 cestní příkopy - rýha pro trativod" 307*0,25</t>
  </si>
  <si>
    <t>162351103</t>
  </si>
  <si>
    <t>Vodorovné přemístění výkopku nebo sypaniny po suchu na obvyklém dopravním prostředku, bez naložení výkopku, avšak se složením bez rozhrnutí z horniny třídy těžitelnosti I skupiny 1 až 3 na vzdálenost přes 50 do 500 m</t>
  </si>
  <si>
    <t>-926524448</t>
  </si>
  <si>
    <t>https://podminky.urs.cz/item/CS_URS_2022_02/162351103</t>
  </si>
  <si>
    <t>-2146077056</t>
  </si>
  <si>
    <t>"003.02 cestní příkopy - odvoz na skládku" 199,55+76,75</t>
  </si>
  <si>
    <t>-874961938</t>
  </si>
  <si>
    <t>"003.02 cestní příkopy - předpoklad skládka Havířov cca 30 km" 20*276,3</t>
  </si>
  <si>
    <t>339293573</t>
  </si>
  <si>
    <t>"003.02 cestní příkopy" 276,3*1750/1000</t>
  </si>
  <si>
    <t>1013344531</t>
  </si>
  <si>
    <t>"003.02 cestní příkopy - zpětné rozprostření ornice" 93</t>
  </si>
  <si>
    <t>162306111</t>
  </si>
  <si>
    <t>Vodorovné přemístění výkopku bez naložení, avšak se složením zemin schopných zúrodnění, na vzdálenost přes 100 do 500 m</t>
  </si>
  <si>
    <t>-151816198</t>
  </si>
  <si>
    <t>https://podminky.urs.cz/item/CS_URS_2022_02/162306111</t>
  </si>
  <si>
    <t>181151333</t>
  </si>
  <si>
    <t>Plošná úprava terénu v zemině skupiny 1 až 4 s urovnáním povrchu bez doplnění ornice souvislé plochy přes 500 m2 při nerovnostech terénu přes 150 do 200 mm na svahu přes 1:2 do 1:1</t>
  </si>
  <si>
    <t>1949398677</t>
  </si>
  <si>
    <t>https://podminky.urs.cz/item/CS_URS_2022_02/181151333</t>
  </si>
  <si>
    <t>"003.02 cestní příkopy - urovnání cestního příkopu" 544*1,2</t>
  </si>
  <si>
    <t>181006122</t>
  </si>
  <si>
    <t>Rozprostření zemin schopných zúrodnění ve sklonu přes 1:5, tloušťka vrstvy přes 0,10 do 0,15 m</t>
  </si>
  <si>
    <t>-386935005</t>
  </si>
  <si>
    <t>https://podminky.urs.cz/item/CS_URS_2022_02/181006122</t>
  </si>
  <si>
    <t>1358951535</t>
  </si>
  <si>
    <t>-392309347</t>
  </si>
  <si>
    <t>https://podminky.urs.cz/item/CS_URS_2022_02/181451123</t>
  </si>
  <si>
    <t>-700744588</t>
  </si>
  <si>
    <t>"003.02 cestní příkopy - urovnání cestního příkopu" 16,32</t>
  </si>
  <si>
    <t>181111131</t>
  </si>
  <si>
    <t>Plošná úprava terénu v zemině skupiny 1 až 4 s urovnáním povrchu bez doplnění ornice souvislé plochy do 500 m2 při nerovnostech terénu přes 150 do 200 mm v rovině nebo na svahu do 1:5</t>
  </si>
  <si>
    <t>1055236128</t>
  </si>
  <si>
    <t>https://podminky.urs.cz/item/CS_URS_2022_02/181111131</t>
  </si>
  <si>
    <t>"003.02 cestní příkopy - urovnání pozemku" 134</t>
  </si>
  <si>
    <t>181006112</t>
  </si>
  <si>
    <t>Rozprostření zemin schopných zúrodnění v rovině a ve sklonu do 1:5, tloušťka vrstvy přes 0,10 do 0,15 m</t>
  </si>
  <si>
    <t>-372211812</t>
  </si>
  <si>
    <t>https://podminky.urs.cz/item/CS_URS_2022_02/181006112</t>
  </si>
  <si>
    <t>181451121</t>
  </si>
  <si>
    <t>Založení trávníku na půdě předem připravené plochy přes 1000 m2 výsevem včetně utažení lučního v rovině nebo na svahu do 1:5</t>
  </si>
  <si>
    <t>972729034</t>
  </si>
  <si>
    <t>https://podminky.urs.cz/item/CS_URS_2022_02/181451121</t>
  </si>
  <si>
    <t>367972589</t>
  </si>
  <si>
    <t>"003.02 cestní příkopy - urovnání pozemku" 3,35</t>
  </si>
  <si>
    <t>171153101</t>
  </si>
  <si>
    <t>Zemní hrázky přívodních a odpadních melioračních kanálů zhutňované po vrstvách tloušťky 200 mm s přemístěním sypaniny do 20 m nebo s jejím přehozením do 3 m z hornin třídy těžitelnosti I a II, skupiny 1 až 4</t>
  </si>
  <si>
    <t>-732034265</t>
  </si>
  <si>
    <t>https://podminky.urs.cz/item/CS_URS_2022_02/171153101</t>
  </si>
  <si>
    <t>"003.02 cestní příkopy - zemní hrázky" 9*2*5</t>
  </si>
  <si>
    <t>212752401</t>
  </si>
  <si>
    <t>Trativody z drenážních trubek pro liniové stavby a komunikace se zřízením štěrkového lože pod trubky a s jejich obsypem v otevřeném výkopu trubka korugovaná sendvičová PE-HD SN 8 celoperforovaná 360° DN 100</t>
  </si>
  <si>
    <t>627718795</t>
  </si>
  <si>
    <t>https://podminky.urs.cz/item/CS_URS_2022_02/212752401</t>
  </si>
  <si>
    <t>"003.02 cestní příkop - odvodnění zemní pláně" 307</t>
  </si>
  <si>
    <t>998311011</t>
  </si>
  <si>
    <t>Přesun hmot pro odvodnění drenáží bez výplně rýh dopravní vzdálenost do 1 000 m</t>
  </si>
  <si>
    <t>997582152</t>
  </si>
  <si>
    <t>https://podminky.urs.cz/item/CS_URS_2022_02/998311011</t>
  </si>
  <si>
    <t>1291431322</t>
  </si>
  <si>
    <t>-49103618</t>
  </si>
  <si>
    <t>-1553196859</t>
  </si>
  <si>
    <t>-1623889835</t>
  </si>
  <si>
    <t>468036132</t>
  </si>
  <si>
    <t>-1277411159</t>
  </si>
  <si>
    <t>-1581843980</t>
  </si>
  <si>
    <t>-706859207</t>
  </si>
  <si>
    <t>-1262652925</t>
  </si>
  <si>
    <t>-894363135</t>
  </si>
  <si>
    <t>-341090874</t>
  </si>
  <si>
    <t>534846970</t>
  </si>
  <si>
    <t>707703607</t>
  </si>
  <si>
    <t>Poznámka k položce:_x000d_
úhrada nákladů za škody vzniklé uživatelům pozemků_x000d_
Skutečný rozsah úhrady se může změnit dle situace v terénu.</t>
  </si>
  <si>
    <t>"Pozemek příkopu"0,0677</t>
  </si>
  <si>
    <t>"ostaní pozemky"0,1036</t>
  </si>
  <si>
    <t>1283139940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</si>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</sst>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4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5" fillId="0" borderId="15"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4" fontId="1" fillId="0" borderId="0" xfId="0" applyNumberFormat="1" applyFont="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4" fontId="31" fillId="0" borderId="13" xfId="0" applyNumberFormat="1" applyFont="1" applyBorder="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0" fontId="38" fillId="0" borderId="23" xfId="0" applyFont="1" applyBorder="1" applyAlignment="1" applyProtection="1">
      <alignment vertical="center"/>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112101101" TargetMode="External" /><Relationship Id="rId2" Type="http://schemas.openxmlformats.org/officeDocument/2006/relationships/hyperlink" Target="https://podminky.urs.cz/item/CS_URS_2022_02/112111111" TargetMode="External" /><Relationship Id="rId3" Type="http://schemas.openxmlformats.org/officeDocument/2006/relationships/hyperlink" Target="https://podminky.urs.cz/item/CS_URS_2022_02/112201152" TargetMode="External" /><Relationship Id="rId4" Type="http://schemas.openxmlformats.org/officeDocument/2006/relationships/hyperlink" Target="https://podminky.urs.cz/item/CS_URS_2022_02/112211111" TargetMode="External" /><Relationship Id="rId5" Type="http://schemas.openxmlformats.org/officeDocument/2006/relationships/hyperlink" Target="https://podminky.urs.cz/item/CS_URS_2022_02/113107343" TargetMode="External" /><Relationship Id="rId6" Type="http://schemas.openxmlformats.org/officeDocument/2006/relationships/hyperlink" Target="https://podminky.urs.cz/item/CS_URS_2022_02/121151123" TargetMode="External" /><Relationship Id="rId7" Type="http://schemas.openxmlformats.org/officeDocument/2006/relationships/hyperlink" Target="https://podminky.urs.cz/item/CS_URS_2022_02/122251104" TargetMode="External" /><Relationship Id="rId8" Type="http://schemas.openxmlformats.org/officeDocument/2006/relationships/hyperlink" Target="https://podminky.urs.cz/item/CS_URS_2022_02/124253101" TargetMode="External" /><Relationship Id="rId9" Type="http://schemas.openxmlformats.org/officeDocument/2006/relationships/hyperlink" Target="https://podminky.urs.cz/item/CS_URS_2022_02/132251104" TargetMode="External" /><Relationship Id="rId10" Type="http://schemas.openxmlformats.org/officeDocument/2006/relationships/hyperlink" Target="https://podminky.urs.cz/item/CS_URS_2022_02/162751117" TargetMode="External" /><Relationship Id="rId11" Type="http://schemas.openxmlformats.org/officeDocument/2006/relationships/hyperlink" Target="https://podminky.urs.cz/item/CS_URS_2022_02/162751119" TargetMode="External" /><Relationship Id="rId12" Type="http://schemas.openxmlformats.org/officeDocument/2006/relationships/hyperlink" Target="https://podminky.urs.cz/item/CS_URS_2022_02/171201221" TargetMode="External" /><Relationship Id="rId13" Type="http://schemas.openxmlformats.org/officeDocument/2006/relationships/hyperlink" Target="https://podminky.urs.cz/item/CS_URS_2022_02/174251201" TargetMode="External" /><Relationship Id="rId14" Type="http://schemas.openxmlformats.org/officeDocument/2006/relationships/hyperlink" Target="https://podminky.urs.cz/item/CS_URS_2022_02/181111134" TargetMode="External" /><Relationship Id="rId15" Type="http://schemas.openxmlformats.org/officeDocument/2006/relationships/hyperlink" Target="https://podminky.urs.cz/item/CS_URS_2022_02/181951112" TargetMode="External" /><Relationship Id="rId16" Type="http://schemas.openxmlformats.org/officeDocument/2006/relationships/hyperlink" Target="https://podminky.urs.cz/item/CS_URS_2022_02/184813211" TargetMode="External" /><Relationship Id="rId17" Type="http://schemas.openxmlformats.org/officeDocument/2006/relationships/hyperlink" Target="https://podminky.urs.cz/item/CS_URS_2022_02/181152302" TargetMode="External" /><Relationship Id="rId18" Type="http://schemas.openxmlformats.org/officeDocument/2006/relationships/hyperlink" Target="https://podminky.urs.cz/item/CS_URS_2022_02/167103101" TargetMode="External" /><Relationship Id="rId19" Type="http://schemas.openxmlformats.org/officeDocument/2006/relationships/hyperlink" Target="https://podminky.urs.cz/item/CS_URS_2022_02/162406111" TargetMode="External" /><Relationship Id="rId20" Type="http://schemas.openxmlformats.org/officeDocument/2006/relationships/hyperlink" Target="https://podminky.urs.cz/item/CS_URS_2022_02/181111133" TargetMode="External" /><Relationship Id="rId21" Type="http://schemas.openxmlformats.org/officeDocument/2006/relationships/hyperlink" Target="https://podminky.urs.cz/item/CS_URS_2022_02/182201101" TargetMode="External" /><Relationship Id="rId22" Type="http://schemas.openxmlformats.org/officeDocument/2006/relationships/hyperlink" Target="https://podminky.urs.cz/item/CS_URS_2022_02/182151111" TargetMode="External" /><Relationship Id="rId23" Type="http://schemas.openxmlformats.org/officeDocument/2006/relationships/hyperlink" Target="https://podminky.urs.cz/item/CS_URS_2022_02/181151331" TargetMode="External" /><Relationship Id="rId24" Type="http://schemas.openxmlformats.org/officeDocument/2006/relationships/hyperlink" Target="https://podminky.urs.cz/item/CS_URS_2022_02/181006113" TargetMode="External" /><Relationship Id="rId25" Type="http://schemas.openxmlformats.org/officeDocument/2006/relationships/hyperlink" Target="https://podminky.urs.cz/item/CS_URS_2022_02/181411121" TargetMode="External" /><Relationship Id="rId26" Type="http://schemas.openxmlformats.org/officeDocument/2006/relationships/hyperlink" Target="https://podminky.urs.cz/item/CS_URS_2022_02/212750101" TargetMode="External" /><Relationship Id="rId27" Type="http://schemas.openxmlformats.org/officeDocument/2006/relationships/hyperlink" Target="https://podminky.urs.cz/item/CS_URS_2022_02/327121111" TargetMode="External" /><Relationship Id="rId28" Type="http://schemas.openxmlformats.org/officeDocument/2006/relationships/hyperlink" Target="https://podminky.urs.cz/item/CS_URS_2022_02/463212111" TargetMode="External" /><Relationship Id="rId29" Type="http://schemas.openxmlformats.org/officeDocument/2006/relationships/hyperlink" Target="https://podminky.urs.cz/item/CS_URS_2022_02/463212191" TargetMode="External" /><Relationship Id="rId30" Type="http://schemas.openxmlformats.org/officeDocument/2006/relationships/hyperlink" Target="https://podminky.urs.cz/item/CS_URS_2022_02/464511124" TargetMode="External" /><Relationship Id="rId31" Type="http://schemas.openxmlformats.org/officeDocument/2006/relationships/hyperlink" Target="https://podminky.urs.cz/item/CS_URS_2022_02/561061131" TargetMode="External" /><Relationship Id="rId32" Type="http://schemas.openxmlformats.org/officeDocument/2006/relationships/hyperlink" Target="https://podminky.urs.cz/item/CS_URS_2022_02/564851111" TargetMode="External" /><Relationship Id="rId33" Type="http://schemas.openxmlformats.org/officeDocument/2006/relationships/hyperlink" Target="https://podminky.urs.cz/item/CS_URS_2022_02/564851111" TargetMode="External" /><Relationship Id="rId34" Type="http://schemas.openxmlformats.org/officeDocument/2006/relationships/hyperlink" Target="https://podminky.urs.cz/item/CS_URS_2022_02/573111114" TargetMode="External" /><Relationship Id="rId35" Type="http://schemas.openxmlformats.org/officeDocument/2006/relationships/hyperlink" Target="https://podminky.urs.cz/item/CS_URS_2022_02/565155121" TargetMode="External" /><Relationship Id="rId36" Type="http://schemas.openxmlformats.org/officeDocument/2006/relationships/hyperlink" Target="https://podminky.urs.cz/item/CS_URS_2022_02/573211112" TargetMode="External" /><Relationship Id="rId37" Type="http://schemas.openxmlformats.org/officeDocument/2006/relationships/hyperlink" Target="https://podminky.urs.cz/item/CS_URS_2022_02/577134121" TargetMode="External" /><Relationship Id="rId38" Type="http://schemas.openxmlformats.org/officeDocument/2006/relationships/hyperlink" Target="https://podminky.urs.cz/item/CS_URS_2022_02/569941131" TargetMode="External" /><Relationship Id="rId39" Type="http://schemas.openxmlformats.org/officeDocument/2006/relationships/hyperlink" Target="https://podminky.urs.cz/item/CS_URS_2022_02/919732211" TargetMode="External" /><Relationship Id="rId40" Type="http://schemas.openxmlformats.org/officeDocument/2006/relationships/hyperlink" Target="https://podminky.urs.cz/item/CS_URS_2022_02/997221551" TargetMode="External" /><Relationship Id="rId41" Type="http://schemas.openxmlformats.org/officeDocument/2006/relationships/hyperlink" Target="https://podminky.urs.cz/item/CS_URS_2022_02/997221559" TargetMode="External" /><Relationship Id="rId42" Type="http://schemas.openxmlformats.org/officeDocument/2006/relationships/hyperlink" Target="https://podminky.urs.cz/item/CS_URS_2022_02/997221645" TargetMode="External" /><Relationship Id="rId43" Type="http://schemas.openxmlformats.org/officeDocument/2006/relationships/hyperlink" Target="https://podminky.urs.cz/item/CS_URS_2022_02/998225111" TargetMode="External" /><Relationship Id="rId44" Type="http://schemas.openxmlformats.org/officeDocument/2006/relationships/hyperlink" Target="https://podminky.urs.cz/item/CS_URS_2022_02/011103000" TargetMode="External" /><Relationship Id="rId45" Type="http://schemas.openxmlformats.org/officeDocument/2006/relationships/hyperlink" Target="https://podminky.urs.cz/item/CS_URS_2022_02/011114000" TargetMode="External" /><Relationship Id="rId46" Type="http://schemas.openxmlformats.org/officeDocument/2006/relationships/hyperlink" Target="https://podminky.urs.cz/item/CS_URS_2022_02/011324000" TargetMode="External" /><Relationship Id="rId47" Type="http://schemas.openxmlformats.org/officeDocument/2006/relationships/hyperlink" Target="https://podminky.urs.cz/item/CS_URS_2022_02/012103000" TargetMode="External" /><Relationship Id="rId48" Type="http://schemas.openxmlformats.org/officeDocument/2006/relationships/hyperlink" Target="https://podminky.urs.cz/item/CS_URS_2022_02/012203000" TargetMode="External" /><Relationship Id="rId49" Type="http://schemas.openxmlformats.org/officeDocument/2006/relationships/hyperlink" Target="https://podminky.urs.cz/item/CS_URS_2022_02/012303000" TargetMode="External" /><Relationship Id="rId50" Type="http://schemas.openxmlformats.org/officeDocument/2006/relationships/hyperlink" Target="https://podminky.urs.cz/item/CS_URS_2022_02/013203000" TargetMode="External" /><Relationship Id="rId51" Type="http://schemas.openxmlformats.org/officeDocument/2006/relationships/hyperlink" Target="https://podminky.urs.cz/item/CS_URS_2022_02/013254000" TargetMode="External" /><Relationship Id="rId52" Type="http://schemas.openxmlformats.org/officeDocument/2006/relationships/hyperlink" Target="https://podminky.urs.cz/item/CS_URS_2022_02/031203000" TargetMode="External" /><Relationship Id="rId53" Type="http://schemas.openxmlformats.org/officeDocument/2006/relationships/hyperlink" Target="https://podminky.urs.cz/item/CS_URS_2022_02/032803000" TargetMode="External" /><Relationship Id="rId54" Type="http://schemas.openxmlformats.org/officeDocument/2006/relationships/hyperlink" Target="https://podminky.urs.cz/item/CS_URS_2022_02/032903000" TargetMode="External" /><Relationship Id="rId55" Type="http://schemas.openxmlformats.org/officeDocument/2006/relationships/hyperlink" Target="https://podminky.urs.cz/item/CS_URS_2022_02/035103001" TargetMode="External" /><Relationship Id="rId56" Type="http://schemas.openxmlformats.org/officeDocument/2006/relationships/hyperlink" Target="https://podminky.urs.cz/item/CS_URS_2022_02/039103000" TargetMode="External" /><Relationship Id="rId57" Type="http://schemas.openxmlformats.org/officeDocument/2006/relationships/hyperlink" Target="https://podminky.urs.cz/item/CS_URS_2022_02/043134000" TargetMode="External" /><Relationship Id="rId58" Type="http://schemas.openxmlformats.org/officeDocument/2006/relationships/hyperlink" Target="https://podminky.urs.cz/item/CS_URS_2022_01/091504000" TargetMode="External" /><Relationship Id="rId5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119001405" TargetMode="External" /><Relationship Id="rId2" Type="http://schemas.openxmlformats.org/officeDocument/2006/relationships/hyperlink" Target="https://podminky.urs.cz/item/CS_URS_2022_01/184818233" TargetMode="External" /><Relationship Id="rId3" Type="http://schemas.openxmlformats.org/officeDocument/2006/relationships/hyperlink" Target="https://podminky.urs.cz/item/CS_URS_2022_01/111251201" TargetMode="External" /><Relationship Id="rId4" Type="http://schemas.openxmlformats.org/officeDocument/2006/relationships/hyperlink" Target="https://podminky.urs.cz/item/CS_URS_2022_01/111209111" TargetMode="External" /><Relationship Id="rId5" Type="http://schemas.openxmlformats.org/officeDocument/2006/relationships/hyperlink" Target="https://podminky.urs.cz/item/CS_URS_2022_01/122251102" TargetMode="External" /><Relationship Id="rId6" Type="http://schemas.openxmlformats.org/officeDocument/2006/relationships/hyperlink" Target="https://podminky.urs.cz/item/CS_URS_2022_01/181951112" TargetMode="External" /><Relationship Id="rId7" Type="http://schemas.openxmlformats.org/officeDocument/2006/relationships/hyperlink" Target="https://podminky.urs.cz/item/CS_URS_2022_01/175111101" TargetMode="External" /><Relationship Id="rId8" Type="http://schemas.openxmlformats.org/officeDocument/2006/relationships/hyperlink" Target="https://podminky.urs.cz/item/CS_URS_2022_01/181111133" TargetMode="External" /><Relationship Id="rId9" Type="http://schemas.openxmlformats.org/officeDocument/2006/relationships/hyperlink" Target="https://podminky.urs.cz/item/CS_URS_2022_01/182151111" TargetMode="External" /><Relationship Id="rId10" Type="http://schemas.openxmlformats.org/officeDocument/2006/relationships/hyperlink" Target="https://podminky.urs.cz/item/CS_URS_2022_01/181451123" TargetMode="External" /><Relationship Id="rId11" Type="http://schemas.openxmlformats.org/officeDocument/2006/relationships/hyperlink" Target="https://podminky.urs.cz/item/CS_URS_2022_01/451571111" TargetMode="External" /><Relationship Id="rId12" Type="http://schemas.openxmlformats.org/officeDocument/2006/relationships/hyperlink" Target="https://podminky.urs.cz/item/CS_URS_2022_01/451311111" TargetMode="External" /><Relationship Id="rId13" Type="http://schemas.openxmlformats.org/officeDocument/2006/relationships/hyperlink" Target="https://podminky.urs.cz/item/CS_URS_2022_01/452311151" TargetMode="External" /><Relationship Id="rId14" Type="http://schemas.openxmlformats.org/officeDocument/2006/relationships/hyperlink" Target="https://podminky.urs.cz/item/CS_URS_2022_01/465513127" TargetMode="External" /><Relationship Id="rId15" Type="http://schemas.openxmlformats.org/officeDocument/2006/relationships/hyperlink" Target="https://podminky.urs.cz/item/CS_URS_2022_01/452218142" TargetMode="External" /><Relationship Id="rId16" Type="http://schemas.openxmlformats.org/officeDocument/2006/relationships/hyperlink" Target="https://podminky.urs.cz/item/CS_URS_2022_01/458501112" TargetMode="External" /><Relationship Id="rId17" Type="http://schemas.openxmlformats.org/officeDocument/2006/relationships/hyperlink" Target="https://podminky.urs.cz/item/CS_URS_2022_02/564851011" TargetMode="External" /><Relationship Id="rId18" Type="http://schemas.openxmlformats.org/officeDocument/2006/relationships/hyperlink" Target="https://podminky.urs.cz/item/CS_URS_2022_02/564851011" TargetMode="External" /><Relationship Id="rId19" Type="http://schemas.openxmlformats.org/officeDocument/2006/relationships/hyperlink" Target="https://podminky.urs.cz/item/CS_URS_2022_02/565155121" TargetMode="External" /><Relationship Id="rId20" Type="http://schemas.openxmlformats.org/officeDocument/2006/relationships/hyperlink" Target="https://podminky.urs.cz/item/CS_URS_2022_02/573111114" TargetMode="External" /><Relationship Id="rId21" Type="http://schemas.openxmlformats.org/officeDocument/2006/relationships/hyperlink" Target="https://podminky.urs.cz/item/CS_URS_2022_02/573211112" TargetMode="External" /><Relationship Id="rId22" Type="http://schemas.openxmlformats.org/officeDocument/2006/relationships/hyperlink" Target="https://podminky.urs.cz/item/CS_URS_2022_02/577134121" TargetMode="External" /><Relationship Id="rId23" Type="http://schemas.openxmlformats.org/officeDocument/2006/relationships/hyperlink" Target="https://podminky.urs.cz/item/CS_URS_2022_01/966008115" TargetMode="External" /><Relationship Id="rId24" Type="http://schemas.openxmlformats.org/officeDocument/2006/relationships/hyperlink" Target="https://podminky.urs.cz/item/CS_URS_2022_01/919541141" TargetMode="External" /><Relationship Id="rId25" Type="http://schemas.openxmlformats.org/officeDocument/2006/relationships/hyperlink" Target="https://podminky.urs.cz/item/CS_URS_2022_01/997221561" TargetMode="External" /><Relationship Id="rId26" Type="http://schemas.openxmlformats.org/officeDocument/2006/relationships/hyperlink" Target="https://podminky.urs.cz/item/CS_URS_2022_01/997221569" TargetMode="External" /><Relationship Id="rId27" Type="http://schemas.openxmlformats.org/officeDocument/2006/relationships/hyperlink" Target="https://podminky.urs.cz/item/CS_URS_2022_01/997221625" TargetMode="External" /><Relationship Id="rId28" Type="http://schemas.openxmlformats.org/officeDocument/2006/relationships/hyperlink" Target="https://podminky.urs.cz/item/CS_URS_2022_01/011103000" TargetMode="External" /><Relationship Id="rId29" Type="http://schemas.openxmlformats.org/officeDocument/2006/relationships/hyperlink" Target="https://podminky.urs.cz/item/CS_URS_2022_01/011114000" TargetMode="External" /><Relationship Id="rId30" Type="http://schemas.openxmlformats.org/officeDocument/2006/relationships/hyperlink" Target="https://podminky.urs.cz/item/CS_URS_2022_01/011324000" TargetMode="External" /><Relationship Id="rId31" Type="http://schemas.openxmlformats.org/officeDocument/2006/relationships/hyperlink" Target="https://podminky.urs.cz/item/CS_URS_2022_01/012103000" TargetMode="External" /><Relationship Id="rId32" Type="http://schemas.openxmlformats.org/officeDocument/2006/relationships/hyperlink" Target="https://podminky.urs.cz/item/CS_URS_2022_01/012203000" TargetMode="External" /><Relationship Id="rId33" Type="http://schemas.openxmlformats.org/officeDocument/2006/relationships/hyperlink" Target="https://podminky.urs.cz/item/CS_URS_2022_01/012303000" TargetMode="External" /><Relationship Id="rId34" Type="http://schemas.openxmlformats.org/officeDocument/2006/relationships/hyperlink" Target="https://podminky.urs.cz/item/CS_URS_2022_01/013254000" TargetMode="External" /><Relationship Id="rId35" Type="http://schemas.openxmlformats.org/officeDocument/2006/relationships/hyperlink" Target="https://podminky.urs.cz/item/CS_URS_2022_01/031203000" TargetMode="External" /><Relationship Id="rId36" Type="http://schemas.openxmlformats.org/officeDocument/2006/relationships/hyperlink" Target="https://podminky.urs.cz/item/CS_URS_2022_01/032803000" TargetMode="External" /><Relationship Id="rId37" Type="http://schemas.openxmlformats.org/officeDocument/2006/relationships/hyperlink" Target="https://podminky.urs.cz/item/CS_URS_2022_01/032903000" TargetMode="External" /><Relationship Id="rId38" Type="http://schemas.openxmlformats.org/officeDocument/2006/relationships/hyperlink" Target="https://podminky.urs.cz/item/CS_URS_2022_02/035103001" TargetMode="External" /><Relationship Id="rId39" Type="http://schemas.openxmlformats.org/officeDocument/2006/relationships/hyperlink" Target="https://podminky.urs.cz/item/CS_URS_2022_01/039103000" TargetMode="External" /><Relationship Id="rId40" Type="http://schemas.openxmlformats.org/officeDocument/2006/relationships/hyperlink" Target="https://podminky.urs.cz/item/CS_URS_2022_01/091504000" TargetMode="External" /><Relationship Id="rId4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2/119001411" TargetMode="External" /><Relationship Id="rId2" Type="http://schemas.openxmlformats.org/officeDocument/2006/relationships/hyperlink" Target="https://podminky.urs.cz/item/CS_URS_2022_02/121112003" TargetMode="External" /><Relationship Id="rId3" Type="http://schemas.openxmlformats.org/officeDocument/2006/relationships/hyperlink" Target="https://podminky.urs.cz/item/CS_URS_2022_02/122251104" TargetMode="External" /><Relationship Id="rId4" Type="http://schemas.openxmlformats.org/officeDocument/2006/relationships/hyperlink" Target="https://podminky.urs.cz/item/CS_URS_2022_02/132251103" TargetMode="External" /><Relationship Id="rId5" Type="http://schemas.openxmlformats.org/officeDocument/2006/relationships/hyperlink" Target="https://podminky.urs.cz/item/CS_URS_2022_02/162351103" TargetMode="External" /><Relationship Id="rId6" Type="http://schemas.openxmlformats.org/officeDocument/2006/relationships/hyperlink" Target="https://podminky.urs.cz/item/CS_URS_2022_02/162751117" TargetMode="External" /><Relationship Id="rId7" Type="http://schemas.openxmlformats.org/officeDocument/2006/relationships/hyperlink" Target="https://podminky.urs.cz/item/CS_URS_2022_02/162751119" TargetMode="External" /><Relationship Id="rId8" Type="http://schemas.openxmlformats.org/officeDocument/2006/relationships/hyperlink" Target="https://podminky.urs.cz/item/CS_URS_2022_02/171201221" TargetMode="External" /><Relationship Id="rId9" Type="http://schemas.openxmlformats.org/officeDocument/2006/relationships/hyperlink" Target="https://podminky.urs.cz/item/CS_URS_2022_02/167103101" TargetMode="External" /><Relationship Id="rId10" Type="http://schemas.openxmlformats.org/officeDocument/2006/relationships/hyperlink" Target="https://podminky.urs.cz/item/CS_URS_2022_02/162306111" TargetMode="External" /><Relationship Id="rId11" Type="http://schemas.openxmlformats.org/officeDocument/2006/relationships/hyperlink" Target="https://podminky.urs.cz/item/CS_URS_2022_02/181151333" TargetMode="External" /><Relationship Id="rId12" Type="http://schemas.openxmlformats.org/officeDocument/2006/relationships/hyperlink" Target="https://podminky.urs.cz/item/CS_URS_2022_02/181006122" TargetMode="External" /><Relationship Id="rId13" Type="http://schemas.openxmlformats.org/officeDocument/2006/relationships/hyperlink" Target="https://podminky.urs.cz/item/CS_URS_2022_02/182151111" TargetMode="External" /><Relationship Id="rId14" Type="http://schemas.openxmlformats.org/officeDocument/2006/relationships/hyperlink" Target="https://podminky.urs.cz/item/CS_URS_2022_02/181451123" TargetMode="External" /><Relationship Id="rId15" Type="http://schemas.openxmlformats.org/officeDocument/2006/relationships/hyperlink" Target="https://podminky.urs.cz/item/CS_URS_2022_02/181111131" TargetMode="External" /><Relationship Id="rId16" Type="http://schemas.openxmlformats.org/officeDocument/2006/relationships/hyperlink" Target="https://podminky.urs.cz/item/CS_URS_2022_02/181006112" TargetMode="External" /><Relationship Id="rId17" Type="http://schemas.openxmlformats.org/officeDocument/2006/relationships/hyperlink" Target="https://podminky.urs.cz/item/CS_URS_2022_02/181451121" TargetMode="External" /><Relationship Id="rId18" Type="http://schemas.openxmlformats.org/officeDocument/2006/relationships/hyperlink" Target="https://podminky.urs.cz/item/CS_URS_2022_02/171153101" TargetMode="External" /><Relationship Id="rId19" Type="http://schemas.openxmlformats.org/officeDocument/2006/relationships/hyperlink" Target="https://podminky.urs.cz/item/CS_URS_2022_02/212752401" TargetMode="External" /><Relationship Id="rId20" Type="http://schemas.openxmlformats.org/officeDocument/2006/relationships/hyperlink" Target="https://podminky.urs.cz/item/CS_URS_2022_02/998311011" TargetMode="External" /><Relationship Id="rId21" Type="http://schemas.openxmlformats.org/officeDocument/2006/relationships/hyperlink" Target="https://podminky.urs.cz/item/CS_URS_2022_01/011103000" TargetMode="External" /><Relationship Id="rId22" Type="http://schemas.openxmlformats.org/officeDocument/2006/relationships/hyperlink" Target="https://podminky.urs.cz/item/CS_URS_2022_01/011114000" TargetMode="External" /><Relationship Id="rId23" Type="http://schemas.openxmlformats.org/officeDocument/2006/relationships/hyperlink" Target="https://podminky.urs.cz/item/CS_URS_2022_01/011324000" TargetMode="External" /><Relationship Id="rId24" Type="http://schemas.openxmlformats.org/officeDocument/2006/relationships/hyperlink" Target="https://podminky.urs.cz/item/CS_URS_2022_01/012103000" TargetMode="External" /><Relationship Id="rId25" Type="http://schemas.openxmlformats.org/officeDocument/2006/relationships/hyperlink" Target="https://podminky.urs.cz/item/CS_URS_2022_01/012203000" TargetMode="External" /><Relationship Id="rId26" Type="http://schemas.openxmlformats.org/officeDocument/2006/relationships/hyperlink" Target="https://podminky.urs.cz/item/CS_URS_2022_01/012303000" TargetMode="External" /><Relationship Id="rId27" Type="http://schemas.openxmlformats.org/officeDocument/2006/relationships/hyperlink" Target="https://podminky.urs.cz/item/CS_URS_2022_01/013254000" TargetMode="External" /><Relationship Id="rId28" Type="http://schemas.openxmlformats.org/officeDocument/2006/relationships/hyperlink" Target="https://podminky.urs.cz/item/CS_URS_2022_01/031203000" TargetMode="External" /><Relationship Id="rId29" Type="http://schemas.openxmlformats.org/officeDocument/2006/relationships/hyperlink" Target="https://podminky.urs.cz/item/CS_URS_2022_01/032803000" TargetMode="External" /><Relationship Id="rId30" Type="http://schemas.openxmlformats.org/officeDocument/2006/relationships/hyperlink" Target="https://podminky.urs.cz/item/CS_URS_2022_01/032903000" TargetMode="External" /><Relationship Id="rId31" Type="http://schemas.openxmlformats.org/officeDocument/2006/relationships/hyperlink" Target="https://podminky.urs.cz/item/CS_URS_2022_02/035103001" TargetMode="External" /><Relationship Id="rId32" Type="http://schemas.openxmlformats.org/officeDocument/2006/relationships/hyperlink" Target="https://podminky.urs.cz/item/CS_URS_2022_01/039103000" TargetMode="External" /><Relationship Id="rId33" Type="http://schemas.openxmlformats.org/officeDocument/2006/relationships/hyperlink" Target="https://podminky.urs.cz/item/CS_URS_2022_01/091504000" TargetMode="External" /><Relationship Id="rId34"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5</v>
      </c>
      <c r="BV1" s="16" t="s">
        <v>6</v>
      </c>
    </row>
    <row r="2" s="1" customFormat="1" ht="36.96" customHeight="1">
      <c r="AR2" s="1"/>
      <c r="AS2" s="1"/>
      <c r="AT2" s="1"/>
      <c r="AU2" s="1"/>
      <c r="AV2" s="1"/>
      <c r="AW2" s="1"/>
      <c r="AX2" s="1"/>
      <c r="AY2" s="1"/>
      <c r="AZ2" s="1"/>
      <c r="BA2" s="1"/>
      <c r="BB2" s="1"/>
      <c r="BC2" s="1"/>
      <c r="BD2" s="1"/>
      <c r="BE2" s="1"/>
      <c r="BF2" s="1"/>
      <c r="BG2" s="1"/>
      <c r="BS2" s="17" t="s">
        <v>7</v>
      </c>
      <c r="BT2" s="17" t="s">
        <v>8</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1" customFormat="1" ht="24.96"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13</v>
      </c>
    </row>
    <row r="5" s="1" customFormat="1" ht="12" customHeight="1">
      <c r="B5" s="21"/>
      <c r="C5" s="22"/>
      <c r="D5" s="26" t="s">
        <v>14</v>
      </c>
      <c r="E5" s="22"/>
      <c r="F5" s="22"/>
      <c r="G5" s="22"/>
      <c r="H5" s="22"/>
      <c r="I5" s="22"/>
      <c r="J5" s="22"/>
      <c r="K5" s="27" t="s">
        <v>15</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G5" s="28" t="s">
        <v>16</v>
      </c>
      <c r="BS5" s="17" t="s">
        <v>7</v>
      </c>
    </row>
    <row r="6" s="1" customFormat="1" ht="36.96" customHeight="1">
      <c r="B6" s="21"/>
      <c r="C6" s="22"/>
      <c r="D6" s="29" t="s">
        <v>17</v>
      </c>
      <c r="E6" s="22"/>
      <c r="F6" s="22"/>
      <c r="G6" s="22"/>
      <c r="H6" s="22"/>
      <c r="I6" s="22"/>
      <c r="J6" s="22"/>
      <c r="K6" s="30" t="s">
        <v>18</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G6" s="31"/>
      <c r="BS6" s="17" t="s">
        <v>7</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20</v>
      </c>
      <c r="AO7" s="22"/>
      <c r="AP7" s="22"/>
      <c r="AQ7" s="22"/>
      <c r="AR7" s="20"/>
      <c r="BG7" s="31"/>
      <c r="BS7" s="17" t="s">
        <v>7</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G8" s="31"/>
      <c r="BS8" s="17" t="s">
        <v>7</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31"/>
      <c r="BS9" s="17" t="s">
        <v>7</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28</v>
      </c>
      <c r="AO10" s="22"/>
      <c r="AP10" s="22"/>
      <c r="AQ10" s="22"/>
      <c r="AR10" s="20"/>
      <c r="BG10" s="31"/>
      <c r="BS10" s="17" t="s">
        <v>7</v>
      </c>
    </row>
    <row r="11" s="1" customFormat="1" ht="18.48"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20</v>
      </c>
      <c r="AO11" s="22"/>
      <c r="AP11" s="22"/>
      <c r="AQ11" s="22"/>
      <c r="AR11" s="20"/>
      <c r="BG11" s="31"/>
      <c r="BS11" s="17" t="s">
        <v>7</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31"/>
      <c r="BS12" s="17" t="s">
        <v>7</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32</v>
      </c>
      <c r="AO13" s="22"/>
      <c r="AP13" s="22"/>
      <c r="AQ13" s="22"/>
      <c r="AR13" s="20"/>
      <c r="BG13" s="31"/>
      <c r="BS13" s="17" t="s">
        <v>7</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32</v>
      </c>
      <c r="AO14" s="22"/>
      <c r="AP14" s="22"/>
      <c r="AQ14" s="22"/>
      <c r="AR14" s="20"/>
      <c r="BG14" s="31"/>
      <c r="BS14" s="17" t="s">
        <v>7</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34</v>
      </c>
      <c r="AO16" s="22"/>
      <c r="AP16" s="22"/>
      <c r="AQ16" s="22"/>
      <c r="AR16" s="20"/>
      <c r="BG16" s="31"/>
      <c r="BS16" s="17" t="s">
        <v>4</v>
      </c>
    </row>
    <row r="17" s="1" customFormat="1" ht="18.48"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36</v>
      </c>
      <c r="AO17" s="22"/>
      <c r="AP17" s="22"/>
      <c r="AQ17" s="22"/>
      <c r="AR17" s="20"/>
      <c r="BG17" s="31"/>
      <c r="BS17" s="17" t="s">
        <v>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31"/>
      <c r="BS18" s="17" t="s">
        <v>7</v>
      </c>
    </row>
    <row r="19" s="1" customFormat="1" ht="12" customHeight="1">
      <c r="B19" s="21"/>
      <c r="C19" s="22"/>
      <c r="D19" s="32"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34</v>
      </c>
      <c r="AO19" s="22"/>
      <c r="AP19" s="22"/>
      <c r="AQ19" s="22"/>
      <c r="AR19" s="20"/>
      <c r="BG19" s="31"/>
      <c r="BS19" s="17" t="s">
        <v>7</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36</v>
      </c>
      <c r="AO20" s="22"/>
      <c r="AP20" s="22"/>
      <c r="AQ20" s="22"/>
      <c r="AR20" s="20"/>
      <c r="BG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G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G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G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G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G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ROUND(BB54, 2)</f>
        <v>0</v>
      </c>
      <c r="X29" s="47"/>
      <c r="Y29" s="47"/>
      <c r="Z29" s="47"/>
      <c r="AA29" s="47"/>
      <c r="AB29" s="47"/>
      <c r="AC29" s="47"/>
      <c r="AD29" s="47"/>
      <c r="AE29" s="47"/>
      <c r="AF29" s="47"/>
      <c r="AG29" s="47"/>
      <c r="AH29" s="47"/>
      <c r="AI29" s="47"/>
      <c r="AJ29" s="47"/>
      <c r="AK29" s="49">
        <f>ROUND(AX54, 2)</f>
        <v>0</v>
      </c>
      <c r="AL29" s="47"/>
      <c r="AM29" s="47"/>
      <c r="AN29" s="47"/>
      <c r="AO29" s="47"/>
      <c r="AP29" s="47"/>
      <c r="AQ29" s="47"/>
      <c r="AR29" s="50"/>
      <c r="BG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ROUND(BC54, 2)</f>
        <v>0</v>
      </c>
      <c r="X30" s="47"/>
      <c r="Y30" s="47"/>
      <c r="Z30" s="47"/>
      <c r="AA30" s="47"/>
      <c r="AB30" s="47"/>
      <c r="AC30" s="47"/>
      <c r="AD30" s="47"/>
      <c r="AE30" s="47"/>
      <c r="AF30" s="47"/>
      <c r="AG30" s="47"/>
      <c r="AH30" s="47"/>
      <c r="AI30" s="47"/>
      <c r="AJ30" s="47"/>
      <c r="AK30" s="49">
        <f>ROUND(AY54, 2)</f>
        <v>0</v>
      </c>
      <c r="AL30" s="47"/>
      <c r="AM30" s="47"/>
      <c r="AN30" s="47"/>
      <c r="AO30" s="47"/>
      <c r="AP30" s="47"/>
      <c r="AQ30" s="47"/>
      <c r="AR30" s="50"/>
      <c r="BG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ROUND(BD54, 2)</f>
        <v>0</v>
      </c>
      <c r="X31" s="47"/>
      <c r="Y31" s="47"/>
      <c r="Z31" s="47"/>
      <c r="AA31" s="47"/>
      <c r="AB31" s="47"/>
      <c r="AC31" s="47"/>
      <c r="AD31" s="47"/>
      <c r="AE31" s="47"/>
      <c r="AF31" s="47"/>
      <c r="AG31" s="47"/>
      <c r="AH31" s="47"/>
      <c r="AI31" s="47"/>
      <c r="AJ31" s="47"/>
      <c r="AK31" s="49">
        <v>0</v>
      </c>
      <c r="AL31" s="47"/>
      <c r="AM31" s="47"/>
      <c r="AN31" s="47"/>
      <c r="AO31" s="47"/>
      <c r="AP31" s="47"/>
      <c r="AQ31" s="47"/>
      <c r="AR31" s="50"/>
      <c r="BG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ROUND(BE54, 2)</f>
        <v>0</v>
      </c>
      <c r="X32" s="47"/>
      <c r="Y32" s="47"/>
      <c r="Z32" s="47"/>
      <c r="AA32" s="47"/>
      <c r="AB32" s="47"/>
      <c r="AC32" s="47"/>
      <c r="AD32" s="47"/>
      <c r="AE32" s="47"/>
      <c r="AF32" s="47"/>
      <c r="AG32" s="47"/>
      <c r="AH32" s="47"/>
      <c r="AI32" s="47"/>
      <c r="AJ32" s="47"/>
      <c r="AK32" s="49">
        <v>0</v>
      </c>
      <c r="AL32" s="47"/>
      <c r="AM32" s="47"/>
      <c r="AN32" s="47"/>
      <c r="AO32" s="47"/>
      <c r="AP32" s="47"/>
      <c r="AQ32" s="47"/>
      <c r="AR32" s="50"/>
      <c r="BG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ROUND(BF54, 2)</f>
        <v>0</v>
      </c>
      <c r="X33" s="47"/>
      <c r="Y33" s="47"/>
      <c r="Z33" s="47"/>
      <c r="AA33" s="47"/>
      <c r="AB33" s="47"/>
      <c r="AC33" s="47"/>
      <c r="AD33" s="47"/>
      <c r="AE33" s="47"/>
      <c r="AF33" s="47"/>
      <c r="AG33" s="47"/>
      <c r="AH33" s="47"/>
      <c r="AI33" s="47"/>
      <c r="AJ33" s="47"/>
      <c r="AK33" s="49">
        <v>0</v>
      </c>
      <c r="AL33" s="47"/>
      <c r="AM33" s="47"/>
      <c r="AN33" s="47"/>
      <c r="AO33" s="47"/>
      <c r="AP33" s="47"/>
      <c r="AQ33" s="47"/>
      <c r="AR33" s="50"/>
      <c r="BG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G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G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G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G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G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G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G43" s="38"/>
    </row>
    <row r="44" s="4" customFormat="1" ht="12" customHeight="1">
      <c r="A44" s="4"/>
      <c r="B44" s="63"/>
      <c r="C44" s="32" t="s">
        <v>14</v>
      </c>
      <c r="D44" s="64"/>
      <c r="E44" s="64"/>
      <c r="F44" s="64"/>
      <c r="G44" s="64"/>
      <c r="H44" s="64"/>
      <c r="I44" s="64"/>
      <c r="J44" s="64"/>
      <c r="K44" s="64"/>
      <c r="L44" s="64" t="str">
        <f>K5</f>
        <v>130/2017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G44" s="4"/>
    </row>
    <row r="45" s="5" customFormat="1" ht="36.96" customHeight="1">
      <c r="A45" s="5"/>
      <c r="B45" s="66"/>
      <c r="C45" s="67" t="s">
        <v>17</v>
      </c>
      <c r="D45" s="68"/>
      <c r="E45" s="68"/>
      <c r="F45" s="68"/>
      <c r="G45" s="68"/>
      <c r="H45" s="68"/>
      <c r="I45" s="68"/>
      <c r="J45" s="68"/>
      <c r="K45" s="68"/>
      <c r="L45" s="69" t="str">
        <f>K6</f>
        <v>Realizace SZ Košatka n. O. - C5 (1. část) + P26 + O6</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G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G46" s="38"/>
    </row>
    <row r="47" s="2" customFormat="1" ht="12" customHeight="1">
      <c r="A47" s="38"/>
      <c r="B47" s="39"/>
      <c r="C47" s="32" t="s">
        <v>22</v>
      </c>
      <c r="D47" s="40"/>
      <c r="E47" s="40"/>
      <c r="F47" s="40"/>
      <c r="G47" s="40"/>
      <c r="H47" s="40"/>
      <c r="I47" s="40"/>
      <c r="J47" s="40"/>
      <c r="K47" s="40"/>
      <c r="L47" s="71" t="str">
        <f>IF(K8="","",K8)</f>
        <v>Obec Stará Ves nad Ondřejnicí</v>
      </c>
      <c r="M47" s="40"/>
      <c r="N47" s="40"/>
      <c r="O47" s="40"/>
      <c r="P47" s="40"/>
      <c r="Q47" s="40"/>
      <c r="R47" s="40"/>
      <c r="S47" s="40"/>
      <c r="T47" s="40"/>
      <c r="U47" s="40"/>
      <c r="V47" s="40"/>
      <c r="W47" s="40"/>
      <c r="X47" s="40"/>
      <c r="Y47" s="40"/>
      <c r="Z47" s="40"/>
      <c r="AA47" s="40"/>
      <c r="AB47" s="40"/>
      <c r="AC47" s="40"/>
      <c r="AD47" s="40"/>
      <c r="AE47" s="40"/>
      <c r="AF47" s="40"/>
      <c r="AG47" s="40"/>
      <c r="AH47" s="40"/>
      <c r="AI47" s="32" t="s">
        <v>24</v>
      </c>
      <c r="AJ47" s="40"/>
      <c r="AK47" s="40"/>
      <c r="AL47" s="40"/>
      <c r="AM47" s="72" t="str">
        <f>IF(AN8= "","",AN8)</f>
        <v>8. 10. 2021</v>
      </c>
      <c r="AN47" s="72"/>
      <c r="AO47" s="40"/>
      <c r="AP47" s="40"/>
      <c r="AQ47" s="40"/>
      <c r="AR47" s="44"/>
      <c r="BG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G48" s="38"/>
    </row>
    <row r="49" s="2" customFormat="1" ht="25.65" customHeight="1">
      <c r="A49" s="38"/>
      <c r="B49" s="39"/>
      <c r="C49" s="32" t="s">
        <v>26</v>
      </c>
      <c r="D49" s="40"/>
      <c r="E49" s="40"/>
      <c r="F49" s="40"/>
      <c r="G49" s="40"/>
      <c r="H49" s="40"/>
      <c r="I49" s="40"/>
      <c r="J49" s="40"/>
      <c r="K49" s="40"/>
      <c r="L49" s="64" t="str">
        <f>IF(E11= "","",E11)</f>
        <v>ČR-SPÚ, KPÚ pro MS kraj, Pobočka Frýdek-Místek</v>
      </c>
      <c r="M49" s="40"/>
      <c r="N49" s="40"/>
      <c r="O49" s="40"/>
      <c r="P49" s="40"/>
      <c r="Q49" s="40"/>
      <c r="R49" s="40"/>
      <c r="S49" s="40"/>
      <c r="T49" s="40"/>
      <c r="U49" s="40"/>
      <c r="V49" s="40"/>
      <c r="W49" s="40"/>
      <c r="X49" s="40"/>
      <c r="Y49" s="40"/>
      <c r="Z49" s="40"/>
      <c r="AA49" s="40"/>
      <c r="AB49" s="40"/>
      <c r="AC49" s="40"/>
      <c r="AD49" s="40"/>
      <c r="AE49" s="40"/>
      <c r="AF49" s="40"/>
      <c r="AG49" s="40"/>
      <c r="AH49" s="40"/>
      <c r="AI49" s="32" t="s">
        <v>33</v>
      </c>
      <c r="AJ49" s="40"/>
      <c r="AK49" s="40"/>
      <c r="AL49" s="40"/>
      <c r="AM49" s="73" t="str">
        <f>IF(E17="","",E17)</f>
        <v>GEOCENTRUM, spol. s r. o.</v>
      </c>
      <c r="AN49" s="64"/>
      <c r="AO49" s="64"/>
      <c r="AP49" s="64"/>
      <c r="AQ49" s="40"/>
      <c r="AR49" s="44"/>
      <c r="AS49" s="74" t="s">
        <v>54</v>
      </c>
      <c r="AT49" s="75"/>
      <c r="AU49" s="76"/>
      <c r="AV49" s="76"/>
      <c r="AW49" s="76"/>
      <c r="AX49" s="76"/>
      <c r="AY49" s="76"/>
      <c r="AZ49" s="76"/>
      <c r="BA49" s="76"/>
      <c r="BB49" s="76"/>
      <c r="BC49" s="76"/>
      <c r="BD49" s="76"/>
      <c r="BE49" s="76"/>
      <c r="BF49" s="77"/>
      <c r="BG49" s="38"/>
    </row>
    <row r="50" s="2" customFormat="1" ht="25.65" customHeight="1">
      <c r="A50" s="38"/>
      <c r="B50" s="39"/>
      <c r="C50" s="32"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37</v>
      </c>
      <c r="AJ50" s="40"/>
      <c r="AK50" s="40"/>
      <c r="AL50" s="40"/>
      <c r="AM50" s="73" t="str">
        <f>IF(E20="","",E20)</f>
        <v>GEOCENTRUM, spol. s r. o.</v>
      </c>
      <c r="AN50" s="64"/>
      <c r="AO50" s="64"/>
      <c r="AP50" s="64"/>
      <c r="AQ50" s="40"/>
      <c r="AR50" s="44"/>
      <c r="AS50" s="78"/>
      <c r="AT50" s="79"/>
      <c r="AU50" s="80"/>
      <c r="AV50" s="80"/>
      <c r="AW50" s="80"/>
      <c r="AX50" s="80"/>
      <c r="AY50" s="80"/>
      <c r="AZ50" s="80"/>
      <c r="BA50" s="80"/>
      <c r="BB50" s="80"/>
      <c r="BC50" s="80"/>
      <c r="BD50" s="80"/>
      <c r="BE50" s="80"/>
      <c r="BF50" s="81"/>
      <c r="BG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4"/>
      <c r="BE51" s="84"/>
      <c r="BF51" s="85"/>
      <c r="BG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3" t="s">
        <v>71</v>
      </c>
      <c r="BE52" s="93" t="s">
        <v>72</v>
      </c>
      <c r="BF52" s="94" t="s">
        <v>73</v>
      </c>
      <c r="BG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6"/>
      <c r="BE53" s="96"/>
      <c r="BF53" s="97"/>
      <c r="BG53" s="38"/>
    </row>
    <row r="54" s="6" customFormat="1" ht="32.4" customHeight="1">
      <c r="A54" s="6"/>
      <c r="B54" s="98"/>
      <c r="C54" s="99" t="s">
        <v>74</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ROUND(SUM(AG55:AG57),2)</f>
        <v>0</v>
      </c>
      <c r="AH54" s="101"/>
      <c r="AI54" s="101"/>
      <c r="AJ54" s="101"/>
      <c r="AK54" s="101"/>
      <c r="AL54" s="101"/>
      <c r="AM54" s="101"/>
      <c r="AN54" s="102">
        <f>SUM(AG54,AV54)</f>
        <v>0</v>
      </c>
      <c r="AO54" s="102"/>
      <c r="AP54" s="102"/>
      <c r="AQ54" s="103" t="s">
        <v>20</v>
      </c>
      <c r="AR54" s="104"/>
      <c r="AS54" s="105">
        <f>ROUND(SUM(AS55:AS57),2)</f>
        <v>0</v>
      </c>
      <c r="AT54" s="106">
        <f>ROUND(SUM(AT55:AT57),2)</f>
        <v>0</v>
      </c>
      <c r="AU54" s="107">
        <f>ROUND(SUM(AU55:AU57),2)</f>
        <v>0</v>
      </c>
      <c r="AV54" s="107">
        <f>ROUND(SUM(AX54:AY54),2)</f>
        <v>0</v>
      </c>
      <c r="AW54" s="108">
        <f>ROUND(SUM(AW55:AW57),5)</f>
        <v>0</v>
      </c>
      <c r="AX54" s="107">
        <f>ROUND(BB54*L29,2)</f>
        <v>0</v>
      </c>
      <c r="AY54" s="107">
        <f>ROUND(BC54*L30,2)</f>
        <v>0</v>
      </c>
      <c r="AZ54" s="107">
        <f>ROUND(BD54*L29,2)</f>
        <v>0</v>
      </c>
      <c r="BA54" s="107">
        <f>ROUND(BE54*L30,2)</f>
        <v>0</v>
      </c>
      <c r="BB54" s="107">
        <f>ROUND(SUM(BB55:BB57),2)</f>
        <v>0</v>
      </c>
      <c r="BC54" s="107">
        <f>ROUND(SUM(BC55:BC57),2)</f>
        <v>0</v>
      </c>
      <c r="BD54" s="107">
        <f>ROUND(SUM(BD55:BD57),2)</f>
        <v>0</v>
      </c>
      <c r="BE54" s="107">
        <f>ROUND(SUM(BE55:BE57),2)</f>
        <v>0</v>
      </c>
      <c r="BF54" s="109">
        <f>ROUND(SUM(BF55:BF57),2)</f>
        <v>0</v>
      </c>
      <c r="BG54" s="6"/>
      <c r="BS54" s="110" t="s">
        <v>75</v>
      </c>
      <c r="BT54" s="110" t="s">
        <v>76</v>
      </c>
      <c r="BU54" s="111" t="s">
        <v>77</v>
      </c>
      <c r="BV54" s="110" t="s">
        <v>78</v>
      </c>
      <c r="BW54" s="110" t="s">
        <v>6</v>
      </c>
      <c r="BX54" s="110" t="s">
        <v>79</v>
      </c>
      <c r="CL54" s="110" t="s">
        <v>20</v>
      </c>
    </row>
    <row r="55" s="7" customFormat="1" ht="37.5" customHeight="1">
      <c r="A55" s="112" t="s">
        <v>80</v>
      </c>
      <c r="B55" s="113"/>
      <c r="C55" s="114"/>
      <c r="D55" s="115" t="s">
        <v>81</v>
      </c>
      <c r="E55" s="115"/>
      <c r="F55" s="115"/>
      <c r="G55" s="115"/>
      <c r="H55" s="115"/>
      <c r="I55" s="116"/>
      <c r="J55" s="115" t="s">
        <v>82</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101 - 001.01 - Hlavní ...'!K32</f>
        <v>0</v>
      </c>
      <c r="AH55" s="116"/>
      <c r="AI55" s="116"/>
      <c r="AJ55" s="116"/>
      <c r="AK55" s="116"/>
      <c r="AL55" s="116"/>
      <c r="AM55" s="116"/>
      <c r="AN55" s="117">
        <f>SUM(AG55,AV55)</f>
        <v>0</v>
      </c>
      <c r="AO55" s="116"/>
      <c r="AP55" s="116"/>
      <c r="AQ55" s="118" t="s">
        <v>83</v>
      </c>
      <c r="AR55" s="119"/>
      <c r="AS55" s="120">
        <f>'SO 101 - 001.01 - Hlavní ...'!K30</f>
        <v>0</v>
      </c>
      <c r="AT55" s="121">
        <f>'SO 101 - 001.01 - Hlavní ...'!K31</f>
        <v>0</v>
      </c>
      <c r="AU55" s="121">
        <v>0</v>
      </c>
      <c r="AV55" s="121">
        <f>ROUND(SUM(AX55:AY55),2)</f>
        <v>0</v>
      </c>
      <c r="AW55" s="122">
        <f>'SO 101 - 001.01 - Hlavní ...'!T96</f>
        <v>0</v>
      </c>
      <c r="AX55" s="121">
        <f>'SO 101 - 001.01 - Hlavní ...'!K35</f>
        <v>0</v>
      </c>
      <c r="AY55" s="121">
        <f>'SO 101 - 001.01 - Hlavní ...'!K36</f>
        <v>0</v>
      </c>
      <c r="AZ55" s="121">
        <f>'SO 101 - 001.01 - Hlavní ...'!K37</f>
        <v>0</v>
      </c>
      <c r="BA55" s="121">
        <f>'SO 101 - 001.01 - Hlavní ...'!K38</f>
        <v>0</v>
      </c>
      <c r="BB55" s="121">
        <f>'SO 101 - 001.01 - Hlavní ...'!F35</f>
        <v>0</v>
      </c>
      <c r="BC55" s="121">
        <f>'SO 101 - 001.01 - Hlavní ...'!F36</f>
        <v>0</v>
      </c>
      <c r="BD55" s="121">
        <f>'SO 101 - 001.01 - Hlavní ...'!F37</f>
        <v>0</v>
      </c>
      <c r="BE55" s="121">
        <f>'SO 101 - 001.01 - Hlavní ...'!F38</f>
        <v>0</v>
      </c>
      <c r="BF55" s="123">
        <f>'SO 101 - 001.01 - Hlavní ...'!F39</f>
        <v>0</v>
      </c>
      <c r="BG55" s="7"/>
      <c r="BT55" s="124" t="s">
        <v>84</v>
      </c>
      <c r="BV55" s="124" t="s">
        <v>78</v>
      </c>
      <c r="BW55" s="124" t="s">
        <v>85</v>
      </c>
      <c r="BX55" s="124" t="s">
        <v>6</v>
      </c>
      <c r="CL55" s="124" t="s">
        <v>20</v>
      </c>
      <c r="CM55" s="124" t="s">
        <v>86</v>
      </c>
    </row>
    <row r="56" s="7" customFormat="1" ht="37.5" customHeight="1">
      <c r="A56" s="112" t="s">
        <v>80</v>
      </c>
      <c r="B56" s="113"/>
      <c r="C56" s="114"/>
      <c r="D56" s="115" t="s">
        <v>87</v>
      </c>
      <c r="E56" s="115"/>
      <c r="F56" s="115"/>
      <c r="G56" s="115"/>
      <c r="H56" s="115"/>
      <c r="I56" s="116"/>
      <c r="J56" s="115" t="s">
        <v>88</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104 - 003.02 - Propust...'!K32</f>
        <v>0</v>
      </c>
      <c r="AH56" s="116"/>
      <c r="AI56" s="116"/>
      <c r="AJ56" s="116"/>
      <c r="AK56" s="116"/>
      <c r="AL56" s="116"/>
      <c r="AM56" s="116"/>
      <c r="AN56" s="117">
        <f>SUM(AG56,AV56)</f>
        <v>0</v>
      </c>
      <c r="AO56" s="116"/>
      <c r="AP56" s="116"/>
      <c r="AQ56" s="118" t="s">
        <v>83</v>
      </c>
      <c r="AR56" s="119"/>
      <c r="AS56" s="120">
        <f>'SO 104 - 003.02 - Propust...'!K30</f>
        <v>0</v>
      </c>
      <c r="AT56" s="121">
        <f>'SO 104 - 003.02 - Propust...'!K31</f>
        <v>0</v>
      </c>
      <c r="AU56" s="121">
        <v>0</v>
      </c>
      <c r="AV56" s="121">
        <f>ROUND(SUM(AX56:AY56),2)</f>
        <v>0</v>
      </c>
      <c r="AW56" s="122">
        <f>'SO 104 - 003.02 - Propust...'!T91</f>
        <v>0</v>
      </c>
      <c r="AX56" s="121">
        <f>'SO 104 - 003.02 - Propust...'!K35</f>
        <v>0</v>
      </c>
      <c r="AY56" s="121">
        <f>'SO 104 - 003.02 - Propust...'!K36</f>
        <v>0</v>
      </c>
      <c r="AZ56" s="121">
        <f>'SO 104 - 003.02 - Propust...'!K37</f>
        <v>0</v>
      </c>
      <c r="BA56" s="121">
        <f>'SO 104 - 003.02 - Propust...'!K38</f>
        <v>0</v>
      </c>
      <c r="BB56" s="121">
        <f>'SO 104 - 003.02 - Propust...'!F35</f>
        <v>0</v>
      </c>
      <c r="BC56" s="121">
        <f>'SO 104 - 003.02 - Propust...'!F36</f>
        <v>0</v>
      </c>
      <c r="BD56" s="121">
        <f>'SO 104 - 003.02 - Propust...'!F37</f>
        <v>0</v>
      </c>
      <c r="BE56" s="121">
        <f>'SO 104 - 003.02 - Propust...'!F38</f>
        <v>0</v>
      </c>
      <c r="BF56" s="123">
        <f>'SO 104 - 003.02 - Propust...'!F39</f>
        <v>0</v>
      </c>
      <c r="BG56" s="7"/>
      <c r="BT56" s="124" t="s">
        <v>84</v>
      </c>
      <c r="BV56" s="124" t="s">
        <v>78</v>
      </c>
      <c r="BW56" s="124" t="s">
        <v>89</v>
      </c>
      <c r="BX56" s="124" t="s">
        <v>6</v>
      </c>
      <c r="CL56" s="124" t="s">
        <v>20</v>
      </c>
      <c r="CM56" s="124" t="s">
        <v>86</v>
      </c>
    </row>
    <row r="57" s="7" customFormat="1" ht="37.5" customHeight="1">
      <c r="A57" s="112" t="s">
        <v>80</v>
      </c>
      <c r="B57" s="113"/>
      <c r="C57" s="114"/>
      <c r="D57" s="115" t="s">
        <v>90</v>
      </c>
      <c r="E57" s="115"/>
      <c r="F57" s="115"/>
      <c r="G57" s="115"/>
      <c r="H57" s="115"/>
      <c r="I57" s="116"/>
      <c r="J57" s="115" t="s">
        <v>91</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105 - 003.02 - Příkop O6'!K32</f>
        <v>0</v>
      </c>
      <c r="AH57" s="116"/>
      <c r="AI57" s="116"/>
      <c r="AJ57" s="116"/>
      <c r="AK57" s="116"/>
      <c r="AL57" s="116"/>
      <c r="AM57" s="116"/>
      <c r="AN57" s="117">
        <f>SUM(AG57,AV57)</f>
        <v>0</v>
      </c>
      <c r="AO57" s="116"/>
      <c r="AP57" s="116"/>
      <c r="AQ57" s="118" t="s">
        <v>83</v>
      </c>
      <c r="AR57" s="119"/>
      <c r="AS57" s="125">
        <f>'SO 105 - 003.02 - Příkop O6'!K30</f>
        <v>0</v>
      </c>
      <c r="AT57" s="126">
        <f>'SO 105 - 003.02 - Příkop O6'!K31</f>
        <v>0</v>
      </c>
      <c r="AU57" s="126">
        <v>0</v>
      </c>
      <c r="AV57" s="126">
        <f>ROUND(SUM(AX57:AY57),2)</f>
        <v>0</v>
      </c>
      <c r="AW57" s="127">
        <f>'SO 105 - 003.02 - Příkop O6'!T90</f>
        <v>0</v>
      </c>
      <c r="AX57" s="126">
        <f>'SO 105 - 003.02 - Příkop O6'!K35</f>
        <v>0</v>
      </c>
      <c r="AY57" s="126">
        <f>'SO 105 - 003.02 - Příkop O6'!K36</f>
        <v>0</v>
      </c>
      <c r="AZ57" s="126">
        <f>'SO 105 - 003.02 - Příkop O6'!K37</f>
        <v>0</v>
      </c>
      <c r="BA57" s="126">
        <f>'SO 105 - 003.02 - Příkop O6'!K38</f>
        <v>0</v>
      </c>
      <c r="BB57" s="126">
        <f>'SO 105 - 003.02 - Příkop O6'!F35</f>
        <v>0</v>
      </c>
      <c r="BC57" s="126">
        <f>'SO 105 - 003.02 - Příkop O6'!F36</f>
        <v>0</v>
      </c>
      <c r="BD57" s="126">
        <f>'SO 105 - 003.02 - Příkop O6'!F37</f>
        <v>0</v>
      </c>
      <c r="BE57" s="126">
        <f>'SO 105 - 003.02 - Příkop O6'!F38</f>
        <v>0</v>
      </c>
      <c r="BF57" s="128">
        <f>'SO 105 - 003.02 - Příkop O6'!F39</f>
        <v>0</v>
      </c>
      <c r="BG57" s="7"/>
      <c r="BT57" s="124" t="s">
        <v>84</v>
      </c>
      <c r="BV57" s="124" t="s">
        <v>78</v>
      </c>
      <c r="BW57" s="124" t="s">
        <v>92</v>
      </c>
      <c r="BX57" s="124" t="s">
        <v>6</v>
      </c>
      <c r="CL57" s="124" t="s">
        <v>20</v>
      </c>
      <c r="CM57" s="124" t="s">
        <v>86</v>
      </c>
    </row>
    <row r="58" s="2" customFormat="1" ht="30" customHeight="1">
      <c r="A58" s="38"/>
      <c r="B58" s="39"/>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4"/>
      <c r="AS58" s="38"/>
      <c r="AT58" s="38"/>
      <c r="AU58" s="38"/>
      <c r="AV58" s="38"/>
      <c r="AW58" s="38"/>
      <c r="AX58" s="38"/>
      <c r="AY58" s="38"/>
      <c r="AZ58" s="38"/>
      <c r="BA58" s="38"/>
      <c r="BB58" s="38"/>
      <c r="BC58" s="38"/>
      <c r="BD58" s="38"/>
      <c r="BE58" s="38"/>
      <c r="BF58" s="38"/>
      <c r="BG58" s="38"/>
    </row>
    <row r="59" s="2" customFormat="1" ht="6.96" customHeight="1">
      <c r="A59" s="38"/>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44"/>
      <c r="AS59" s="38"/>
      <c r="AT59" s="38"/>
      <c r="AU59" s="38"/>
      <c r="AV59" s="38"/>
      <c r="AW59" s="38"/>
      <c r="AX59" s="38"/>
      <c r="AY59" s="38"/>
      <c r="AZ59" s="38"/>
      <c r="BA59" s="38"/>
      <c r="BB59" s="38"/>
      <c r="BC59" s="38"/>
      <c r="BD59" s="38"/>
      <c r="BE59" s="38"/>
      <c r="BF59" s="38"/>
      <c r="BG59" s="38"/>
    </row>
  </sheetData>
  <sheetProtection sheet="1" formatColumns="0" formatRows="0" objects="1" scenarios="1" spinCount="100000" saltValue="d4QDBIga/PHV1VYnibLyWJzeZbftd7xRAU9OoTZen03GQThUjx0Q8L5XoxFXKxC2nDRJqKnmJHmAoB9RJu96wg==" hashValue="97sKyXfG7N+Ydh5rVrUebAMpIQQTkIm2r1Bi00/TtxAjATW51Jh3K13C2SqNNzLM2j1T2IoG9y6yhVb6lc2pcQ==" algorithmName="SHA-512" password="CC35"/>
  <mergeCells count="50">
    <mergeCell ref="BG5:BG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G2"/>
  </mergeCells>
  <hyperlinks>
    <hyperlink ref="A55" location="'SO 101 - 001.01 - Hlavní ...'!C2" display="/"/>
    <hyperlink ref="A56" location="'SO 104 - 003.02 - Propust...'!C2" display="/"/>
    <hyperlink ref="A57" location="'SO 105 - 003.02 - Příkop O6'!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7" t="s">
        <v>85</v>
      </c>
    </row>
    <row r="3" s="1" customFormat="1" ht="6.96" customHeight="1">
      <c r="B3" s="129"/>
      <c r="C3" s="130"/>
      <c r="D3" s="130"/>
      <c r="E3" s="130"/>
      <c r="F3" s="130"/>
      <c r="G3" s="130"/>
      <c r="H3" s="130"/>
      <c r="I3" s="130"/>
      <c r="J3" s="130"/>
      <c r="K3" s="130"/>
      <c r="L3" s="130"/>
      <c r="M3" s="20"/>
      <c r="AT3" s="17" t="s">
        <v>86</v>
      </c>
    </row>
    <row r="4" s="1" customFormat="1" ht="24.96" customHeight="1">
      <c r="B4" s="20"/>
      <c r="D4" s="131" t="s">
        <v>93</v>
      </c>
      <c r="M4" s="20"/>
      <c r="N4" s="132" t="s">
        <v>11</v>
      </c>
      <c r="AT4" s="17" t="s">
        <v>4</v>
      </c>
    </row>
    <row r="5" s="1" customFormat="1" ht="6.96" customHeight="1">
      <c r="B5" s="20"/>
      <c r="M5" s="20"/>
    </row>
    <row r="6" s="1" customFormat="1" ht="12" customHeight="1">
      <c r="B6" s="20"/>
      <c r="D6" s="133" t="s">
        <v>17</v>
      </c>
      <c r="M6" s="20"/>
    </row>
    <row r="7" s="1" customFormat="1" ht="16.5" customHeight="1">
      <c r="B7" s="20"/>
      <c r="E7" s="134" t="str">
        <f>'Rekapitulace stavby'!K6</f>
        <v>Realizace SZ Košatka n. O. - C5 (1. část) + P26 + O6</v>
      </c>
      <c r="F7" s="133"/>
      <c r="G7" s="133"/>
      <c r="H7" s="133"/>
      <c r="M7" s="20"/>
    </row>
    <row r="8" s="2" customFormat="1" ht="12" customHeight="1">
      <c r="A8" s="38"/>
      <c r="B8" s="44"/>
      <c r="C8" s="38"/>
      <c r="D8" s="133" t="s">
        <v>94</v>
      </c>
      <c r="E8" s="38"/>
      <c r="F8" s="38"/>
      <c r="G8" s="38"/>
      <c r="H8" s="38"/>
      <c r="I8" s="38"/>
      <c r="J8" s="38"/>
      <c r="K8" s="38"/>
      <c r="L8" s="38"/>
      <c r="M8" s="135"/>
      <c r="S8" s="38"/>
      <c r="T8" s="38"/>
      <c r="U8" s="38"/>
      <c r="V8" s="38"/>
      <c r="W8" s="38"/>
      <c r="X8" s="38"/>
      <c r="Y8" s="38"/>
      <c r="Z8" s="38"/>
      <c r="AA8" s="38"/>
      <c r="AB8" s="38"/>
      <c r="AC8" s="38"/>
      <c r="AD8" s="38"/>
      <c r="AE8" s="38"/>
    </row>
    <row r="9" s="2" customFormat="1" ht="16.5" customHeight="1">
      <c r="A9" s="38"/>
      <c r="B9" s="44"/>
      <c r="C9" s="38"/>
      <c r="D9" s="38"/>
      <c r="E9" s="136" t="s">
        <v>95</v>
      </c>
      <c r="F9" s="38"/>
      <c r="G9" s="38"/>
      <c r="H9" s="38"/>
      <c r="I9" s="38"/>
      <c r="J9" s="38"/>
      <c r="K9" s="38"/>
      <c r="L9" s="38"/>
      <c r="M9" s="135"/>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38"/>
      <c r="M10" s="135"/>
      <c r="S10" s="38"/>
      <c r="T10" s="38"/>
      <c r="U10" s="38"/>
      <c r="V10" s="38"/>
      <c r="W10" s="38"/>
      <c r="X10" s="38"/>
      <c r="Y10" s="38"/>
      <c r="Z10" s="38"/>
      <c r="AA10" s="38"/>
      <c r="AB10" s="38"/>
      <c r="AC10" s="38"/>
      <c r="AD10" s="38"/>
      <c r="AE10" s="38"/>
    </row>
    <row r="11" s="2" customFormat="1" ht="12" customHeight="1">
      <c r="A11" s="38"/>
      <c r="B11" s="44"/>
      <c r="C11" s="38"/>
      <c r="D11" s="133" t="s">
        <v>19</v>
      </c>
      <c r="E11" s="38"/>
      <c r="F11" s="137" t="s">
        <v>20</v>
      </c>
      <c r="G11" s="38"/>
      <c r="H11" s="38"/>
      <c r="I11" s="133" t="s">
        <v>21</v>
      </c>
      <c r="J11" s="137" t="s">
        <v>20</v>
      </c>
      <c r="K11" s="38"/>
      <c r="L11" s="38"/>
      <c r="M11" s="135"/>
      <c r="S11" s="38"/>
      <c r="T11" s="38"/>
      <c r="U11" s="38"/>
      <c r="V11" s="38"/>
      <c r="W11" s="38"/>
      <c r="X11" s="38"/>
      <c r="Y11" s="38"/>
      <c r="Z11" s="38"/>
      <c r="AA11" s="38"/>
      <c r="AB11" s="38"/>
      <c r="AC11" s="38"/>
      <c r="AD11" s="38"/>
      <c r="AE11" s="38"/>
    </row>
    <row r="12" s="2" customFormat="1" ht="12" customHeight="1">
      <c r="A12" s="38"/>
      <c r="B12" s="44"/>
      <c r="C12" s="38"/>
      <c r="D12" s="133" t="s">
        <v>22</v>
      </c>
      <c r="E12" s="38"/>
      <c r="F12" s="137" t="s">
        <v>23</v>
      </c>
      <c r="G12" s="38"/>
      <c r="H12" s="38"/>
      <c r="I12" s="133" t="s">
        <v>24</v>
      </c>
      <c r="J12" s="138" t="str">
        <f>'Rekapitulace stavby'!AN8</f>
        <v>8. 10. 2021</v>
      </c>
      <c r="K12" s="38"/>
      <c r="L12" s="38"/>
      <c r="M12" s="135"/>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38"/>
      <c r="M13" s="135"/>
      <c r="S13" s="38"/>
      <c r="T13" s="38"/>
      <c r="U13" s="38"/>
      <c r="V13" s="38"/>
      <c r="W13" s="38"/>
      <c r="X13" s="38"/>
      <c r="Y13" s="38"/>
      <c r="Z13" s="38"/>
      <c r="AA13" s="38"/>
      <c r="AB13" s="38"/>
      <c r="AC13" s="38"/>
      <c r="AD13" s="38"/>
      <c r="AE13" s="38"/>
    </row>
    <row r="14" s="2" customFormat="1" ht="12" customHeight="1">
      <c r="A14" s="38"/>
      <c r="B14" s="44"/>
      <c r="C14" s="38"/>
      <c r="D14" s="133" t="s">
        <v>26</v>
      </c>
      <c r="E14" s="38"/>
      <c r="F14" s="38"/>
      <c r="G14" s="38"/>
      <c r="H14" s="38"/>
      <c r="I14" s="133" t="s">
        <v>27</v>
      </c>
      <c r="J14" s="137" t="s">
        <v>28</v>
      </c>
      <c r="K14" s="38"/>
      <c r="L14" s="38"/>
      <c r="M14" s="135"/>
      <c r="S14" s="38"/>
      <c r="T14" s="38"/>
      <c r="U14" s="38"/>
      <c r="V14" s="38"/>
      <c r="W14" s="38"/>
      <c r="X14" s="38"/>
      <c r="Y14" s="38"/>
      <c r="Z14" s="38"/>
      <c r="AA14" s="38"/>
      <c r="AB14" s="38"/>
      <c r="AC14" s="38"/>
      <c r="AD14" s="38"/>
      <c r="AE14" s="38"/>
    </row>
    <row r="15" s="2" customFormat="1" ht="18" customHeight="1">
      <c r="A15" s="38"/>
      <c r="B15" s="44"/>
      <c r="C15" s="38"/>
      <c r="D15" s="38"/>
      <c r="E15" s="137" t="s">
        <v>29</v>
      </c>
      <c r="F15" s="38"/>
      <c r="G15" s="38"/>
      <c r="H15" s="38"/>
      <c r="I15" s="133" t="s">
        <v>30</v>
      </c>
      <c r="J15" s="137" t="s">
        <v>20</v>
      </c>
      <c r="K15" s="38"/>
      <c r="L15" s="38"/>
      <c r="M15" s="135"/>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38"/>
      <c r="M16" s="135"/>
      <c r="S16" s="38"/>
      <c r="T16" s="38"/>
      <c r="U16" s="38"/>
      <c r="V16" s="38"/>
      <c r="W16" s="38"/>
      <c r="X16" s="38"/>
      <c r="Y16" s="38"/>
      <c r="Z16" s="38"/>
      <c r="AA16" s="38"/>
      <c r="AB16" s="38"/>
      <c r="AC16" s="38"/>
      <c r="AD16" s="38"/>
      <c r="AE16" s="38"/>
    </row>
    <row r="17" s="2" customFormat="1" ht="12" customHeight="1">
      <c r="A17" s="38"/>
      <c r="B17" s="44"/>
      <c r="C17" s="38"/>
      <c r="D17" s="133" t="s">
        <v>31</v>
      </c>
      <c r="E17" s="38"/>
      <c r="F17" s="38"/>
      <c r="G17" s="38"/>
      <c r="H17" s="38"/>
      <c r="I17" s="133" t="s">
        <v>27</v>
      </c>
      <c r="J17" s="33" t="str">
        <f>'Rekapitulace stavby'!AN13</f>
        <v>Vyplň údaj</v>
      </c>
      <c r="K17" s="38"/>
      <c r="L17" s="38"/>
      <c r="M17" s="135"/>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7"/>
      <c r="G18" s="137"/>
      <c r="H18" s="137"/>
      <c r="I18" s="133" t="s">
        <v>30</v>
      </c>
      <c r="J18" s="33" t="str">
        <f>'Rekapitulace stavby'!AN14</f>
        <v>Vyplň údaj</v>
      </c>
      <c r="K18" s="38"/>
      <c r="L18" s="38"/>
      <c r="M18" s="135"/>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38"/>
      <c r="M19" s="135"/>
      <c r="S19" s="38"/>
      <c r="T19" s="38"/>
      <c r="U19" s="38"/>
      <c r="V19" s="38"/>
      <c r="W19" s="38"/>
      <c r="X19" s="38"/>
      <c r="Y19" s="38"/>
      <c r="Z19" s="38"/>
      <c r="AA19" s="38"/>
      <c r="AB19" s="38"/>
      <c r="AC19" s="38"/>
      <c r="AD19" s="38"/>
      <c r="AE19" s="38"/>
    </row>
    <row r="20" s="2" customFormat="1" ht="12" customHeight="1">
      <c r="A20" s="38"/>
      <c r="B20" s="44"/>
      <c r="C20" s="38"/>
      <c r="D20" s="133" t="s">
        <v>33</v>
      </c>
      <c r="E20" s="38"/>
      <c r="F20" s="38"/>
      <c r="G20" s="38"/>
      <c r="H20" s="38"/>
      <c r="I20" s="133" t="s">
        <v>27</v>
      </c>
      <c r="J20" s="137" t="s">
        <v>34</v>
      </c>
      <c r="K20" s="38"/>
      <c r="L20" s="38"/>
      <c r="M20" s="135"/>
      <c r="S20" s="38"/>
      <c r="T20" s="38"/>
      <c r="U20" s="38"/>
      <c r="V20" s="38"/>
      <c r="W20" s="38"/>
      <c r="X20" s="38"/>
      <c r="Y20" s="38"/>
      <c r="Z20" s="38"/>
      <c r="AA20" s="38"/>
      <c r="AB20" s="38"/>
      <c r="AC20" s="38"/>
      <c r="AD20" s="38"/>
      <c r="AE20" s="38"/>
    </row>
    <row r="21" s="2" customFormat="1" ht="18" customHeight="1">
      <c r="A21" s="38"/>
      <c r="B21" s="44"/>
      <c r="C21" s="38"/>
      <c r="D21" s="38"/>
      <c r="E21" s="137" t="s">
        <v>35</v>
      </c>
      <c r="F21" s="38"/>
      <c r="G21" s="38"/>
      <c r="H21" s="38"/>
      <c r="I21" s="133" t="s">
        <v>30</v>
      </c>
      <c r="J21" s="137" t="s">
        <v>36</v>
      </c>
      <c r="K21" s="38"/>
      <c r="L21" s="38"/>
      <c r="M21" s="135"/>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38"/>
      <c r="M22" s="135"/>
      <c r="S22" s="38"/>
      <c r="T22" s="38"/>
      <c r="U22" s="38"/>
      <c r="V22" s="38"/>
      <c r="W22" s="38"/>
      <c r="X22" s="38"/>
      <c r="Y22" s="38"/>
      <c r="Z22" s="38"/>
      <c r="AA22" s="38"/>
      <c r="AB22" s="38"/>
      <c r="AC22" s="38"/>
      <c r="AD22" s="38"/>
      <c r="AE22" s="38"/>
    </row>
    <row r="23" s="2" customFormat="1" ht="12" customHeight="1">
      <c r="A23" s="38"/>
      <c r="B23" s="44"/>
      <c r="C23" s="38"/>
      <c r="D23" s="133" t="s">
        <v>37</v>
      </c>
      <c r="E23" s="38"/>
      <c r="F23" s="38"/>
      <c r="G23" s="38"/>
      <c r="H23" s="38"/>
      <c r="I23" s="133" t="s">
        <v>27</v>
      </c>
      <c r="J23" s="137" t="s">
        <v>34</v>
      </c>
      <c r="K23" s="38"/>
      <c r="L23" s="38"/>
      <c r="M23" s="135"/>
      <c r="S23" s="38"/>
      <c r="T23" s="38"/>
      <c r="U23" s="38"/>
      <c r="V23" s="38"/>
      <c r="W23" s="38"/>
      <c r="X23" s="38"/>
      <c r="Y23" s="38"/>
      <c r="Z23" s="38"/>
      <c r="AA23" s="38"/>
      <c r="AB23" s="38"/>
      <c r="AC23" s="38"/>
      <c r="AD23" s="38"/>
      <c r="AE23" s="38"/>
    </row>
    <row r="24" s="2" customFormat="1" ht="18" customHeight="1">
      <c r="A24" s="38"/>
      <c r="B24" s="44"/>
      <c r="C24" s="38"/>
      <c r="D24" s="38"/>
      <c r="E24" s="137" t="s">
        <v>35</v>
      </c>
      <c r="F24" s="38"/>
      <c r="G24" s="38"/>
      <c r="H24" s="38"/>
      <c r="I24" s="133" t="s">
        <v>30</v>
      </c>
      <c r="J24" s="137" t="s">
        <v>36</v>
      </c>
      <c r="K24" s="38"/>
      <c r="L24" s="38"/>
      <c r="M24" s="135"/>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38"/>
      <c r="M25" s="135"/>
      <c r="S25" s="38"/>
      <c r="T25" s="38"/>
      <c r="U25" s="38"/>
      <c r="V25" s="38"/>
      <c r="W25" s="38"/>
      <c r="X25" s="38"/>
      <c r="Y25" s="38"/>
      <c r="Z25" s="38"/>
      <c r="AA25" s="38"/>
      <c r="AB25" s="38"/>
      <c r="AC25" s="38"/>
      <c r="AD25" s="38"/>
      <c r="AE25" s="38"/>
    </row>
    <row r="26" s="2" customFormat="1" ht="12" customHeight="1">
      <c r="A26" s="38"/>
      <c r="B26" s="44"/>
      <c r="C26" s="38"/>
      <c r="D26" s="133" t="s">
        <v>38</v>
      </c>
      <c r="E26" s="38"/>
      <c r="F26" s="38"/>
      <c r="G26" s="38"/>
      <c r="H26" s="38"/>
      <c r="I26" s="38"/>
      <c r="J26" s="38"/>
      <c r="K26" s="38"/>
      <c r="L26" s="38"/>
      <c r="M26" s="135"/>
      <c r="S26" s="38"/>
      <c r="T26" s="38"/>
      <c r="U26" s="38"/>
      <c r="V26" s="38"/>
      <c r="W26" s="38"/>
      <c r="X26" s="38"/>
      <c r="Y26" s="38"/>
      <c r="Z26" s="38"/>
      <c r="AA26" s="38"/>
      <c r="AB26" s="38"/>
      <c r="AC26" s="38"/>
      <c r="AD26" s="38"/>
      <c r="AE26" s="38"/>
    </row>
    <row r="27" s="8" customFormat="1" ht="16.5" customHeight="1">
      <c r="A27" s="139"/>
      <c r="B27" s="140"/>
      <c r="C27" s="139"/>
      <c r="D27" s="139"/>
      <c r="E27" s="141" t="s">
        <v>20</v>
      </c>
      <c r="F27" s="141"/>
      <c r="G27" s="141"/>
      <c r="H27" s="141"/>
      <c r="I27" s="139"/>
      <c r="J27" s="139"/>
      <c r="K27" s="139"/>
      <c r="L27" s="139"/>
      <c r="M27" s="142"/>
      <c r="S27" s="139"/>
      <c r="T27" s="139"/>
      <c r="U27" s="139"/>
      <c r="V27" s="139"/>
      <c r="W27" s="139"/>
      <c r="X27" s="139"/>
      <c r="Y27" s="139"/>
      <c r="Z27" s="139"/>
      <c r="AA27" s="139"/>
      <c r="AB27" s="139"/>
      <c r="AC27" s="139"/>
      <c r="AD27" s="139"/>
      <c r="AE27" s="139"/>
    </row>
    <row r="28" s="2" customFormat="1" ht="6.96" customHeight="1">
      <c r="A28" s="38"/>
      <c r="B28" s="44"/>
      <c r="C28" s="38"/>
      <c r="D28" s="38"/>
      <c r="E28" s="38"/>
      <c r="F28" s="38"/>
      <c r="G28" s="38"/>
      <c r="H28" s="38"/>
      <c r="I28" s="38"/>
      <c r="J28" s="38"/>
      <c r="K28" s="38"/>
      <c r="L28" s="38"/>
      <c r="M28" s="135"/>
      <c r="S28" s="38"/>
      <c r="T28" s="38"/>
      <c r="U28" s="38"/>
      <c r="V28" s="38"/>
      <c r="W28" s="38"/>
      <c r="X28" s="38"/>
      <c r="Y28" s="38"/>
      <c r="Z28" s="38"/>
      <c r="AA28" s="38"/>
      <c r="AB28" s="38"/>
      <c r="AC28" s="38"/>
      <c r="AD28" s="38"/>
      <c r="AE28" s="38"/>
    </row>
    <row r="29" s="2" customFormat="1" ht="6.96" customHeight="1">
      <c r="A29" s="38"/>
      <c r="B29" s="44"/>
      <c r="C29" s="38"/>
      <c r="D29" s="143"/>
      <c r="E29" s="143"/>
      <c r="F29" s="143"/>
      <c r="G29" s="143"/>
      <c r="H29" s="143"/>
      <c r="I29" s="143"/>
      <c r="J29" s="143"/>
      <c r="K29" s="143"/>
      <c r="L29" s="143"/>
      <c r="M29" s="135"/>
      <c r="S29" s="38"/>
      <c r="T29" s="38"/>
      <c r="U29" s="38"/>
      <c r="V29" s="38"/>
      <c r="W29" s="38"/>
      <c r="X29" s="38"/>
      <c r="Y29" s="38"/>
      <c r="Z29" s="38"/>
      <c r="AA29" s="38"/>
      <c r="AB29" s="38"/>
      <c r="AC29" s="38"/>
      <c r="AD29" s="38"/>
      <c r="AE29" s="38"/>
    </row>
    <row r="30" s="2" customFormat="1">
      <c r="A30" s="38"/>
      <c r="B30" s="44"/>
      <c r="C30" s="38"/>
      <c r="D30" s="38"/>
      <c r="E30" s="133" t="s">
        <v>96</v>
      </c>
      <c r="F30" s="38"/>
      <c r="G30" s="38"/>
      <c r="H30" s="38"/>
      <c r="I30" s="38"/>
      <c r="J30" s="38"/>
      <c r="K30" s="144">
        <f>I61</f>
        <v>0</v>
      </c>
      <c r="L30" s="38"/>
      <c r="M30" s="135"/>
      <c r="S30" s="38"/>
      <c r="T30" s="38"/>
      <c r="U30" s="38"/>
      <c r="V30" s="38"/>
      <c r="W30" s="38"/>
      <c r="X30" s="38"/>
      <c r="Y30" s="38"/>
      <c r="Z30" s="38"/>
      <c r="AA30" s="38"/>
      <c r="AB30" s="38"/>
      <c r="AC30" s="38"/>
      <c r="AD30" s="38"/>
      <c r="AE30" s="38"/>
    </row>
    <row r="31" s="2" customFormat="1">
      <c r="A31" s="38"/>
      <c r="B31" s="44"/>
      <c r="C31" s="38"/>
      <c r="D31" s="38"/>
      <c r="E31" s="133" t="s">
        <v>97</v>
      </c>
      <c r="F31" s="38"/>
      <c r="G31" s="38"/>
      <c r="H31" s="38"/>
      <c r="I31" s="38"/>
      <c r="J31" s="38"/>
      <c r="K31" s="144">
        <f>J61</f>
        <v>0</v>
      </c>
      <c r="L31" s="38"/>
      <c r="M31" s="135"/>
      <c r="S31" s="38"/>
      <c r="T31" s="38"/>
      <c r="U31" s="38"/>
      <c r="V31" s="38"/>
      <c r="W31" s="38"/>
      <c r="X31" s="38"/>
      <c r="Y31" s="38"/>
      <c r="Z31" s="38"/>
      <c r="AA31" s="38"/>
      <c r="AB31" s="38"/>
      <c r="AC31" s="38"/>
      <c r="AD31" s="38"/>
      <c r="AE31" s="38"/>
    </row>
    <row r="32" s="2" customFormat="1" ht="25.44" customHeight="1">
      <c r="A32" s="38"/>
      <c r="B32" s="44"/>
      <c r="C32" s="38"/>
      <c r="D32" s="145" t="s">
        <v>40</v>
      </c>
      <c r="E32" s="38"/>
      <c r="F32" s="38"/>
      <c r="G32" s="38"/>
      <c r="H32" s="38"/>
      <c r="I32" s="38"/>
      <c r="J32" s="38"/>
      <c r="K32" s="146">
        <f>ROUND(K96, 2)</f>
        <v>0</v>
      </c>
      <c r="L32" s="38"/>
      <c r="M32" s="135"/>
      <c r="S32" s="38"/>
      <c r="T32" s="38"/>
      <c r="U32" s="38"/>
      <c r="V32" s="38"/>
      <c r="W32" s="38"/>
      <c r="X32" s="38"/>
      <c r="Y32" s="38"/>
      <c r="Z32" s="38"/>
      <c r="AA32" s="38"/>
      <c r="AB32" s="38"/>
      <c r="AC32" s="38"/>
      <c r="AD32" s="38"/>
      <c r="AE32" s="38"/>
    </row>
    <row r="33" s="2" customFormat="1" ht="6.96" customHeight="1">
      <c r="A33" s="38"/>
      <c r="B33" s="44"/>
      <c r="C33" s="38"/>
      <c r="D33" s="143"/>
      <c r="E33" s="143"/>
      <c r="F33" s="143"/>
      <c r="G33" s="143"/>
      <c r="H33" s="143"/>
      <c r="I33" s="143"/>
      <c r="J33" s="143"/>
      <c r="K33" s="143"/>
      <c r="L33" s="143"/>
      <c r="M33" s="135"/>
      <c r="S33" s="38"/>
      <c r="T33" s="38"/>
      <c r="U33" s="38"/>
      <c r="V33" s="38"/>
      <c r="W33" s="38"/>
      <c r="X33" s="38"/>
      <c r="Y33" s="38"/>
      <c r="Z33" s="38"/>
      <c r="AA33" s="38"/>
      <c r="AB33" s="38"/>
      <c r="AC33" s="38"/>
      <c r="AD33" s="38"/>
      <c r="AE33" s="38"/>
    </row>
    <row r="34" s="2" customFormat="1" ht="14.4" customHeight="1">
      <c r="A34" s="38"/>
      <c r="B34" s="44"/>
      <c r="C34" s="38"/>
      <c r="D34" s="38"/>
      <c r="E34" s="38"/>
      <c r="F34" s="147" t="s">
        <v>42</v>
      </c>
      <c r="G34" s="38"/>
      <c r="H34" s="38"/>
      <c r="I34" s="147" t="s">
        <v>41</v>
      </c>
      <c r="J34" s="38"/>
      <c r="K34" s="147" t="s">
        <v>43</v>
      </c>
      <c r="L34" s="38"/>
      <c r="M34" s="135"/>
      <c r="S34" s="38"/>
      <c r="T34" s="38"/>
      <c r="U34" s="38"/>
      <c r="V34" s="38"/>
      <c r="W34" s="38"/>
      <c r="X34" s="38"/>
      <c r="Y34" s="38"/>
      <c r="Z34" s="38"/>
      <c r="AA34" s="38"/>
      <c r="AB34" s="38"/>
      <c r="AC34" s="38"/>
      <c r="AD34" s="38"/>
      <c r="AE34" s="38"/>
    </row>
    <row r="35" s="2" customFormat="1" ht="14.4" customHeight="1">
      <c r="A35" s="38"/>
      <c r="B35" s="44"/>
      <c r="C35" s="38"/>
      <c r="D35" s="148" t="s">
        <v>44</v>
      </c>
      <c r="E35" s="133" t="s">
        <v>45</v>
      </c>
      <c r="F35" s="144">
        <f>ROUND((SUM(BE96:BE316)),  2)</f>
        <v>0</v>
      </c>
      <c r="G35" s="38"/>
      <c r="H35" s="38"/>
      <c r="I35" s="149">
        <v>0.20999999999999999</v>
      </c>
      <c r="J35" s="38"/>
      <c r="K35" s="144">
        <f>ROUND(((SUM(BE96:BE316))*I35),  2)</f>
        <v>0</v>
      </c>
      <c r="L35" s="38"/>
      <c r="M35" s="135"/>
      <c r="S35" s="38"/>
      <c r="T35" s="38"/>
      <c r="U35" s="38"/>
      <c r="V35" s="38"/>
      <c r="W35" s="38"/>
      <c r="X35" s="38"/>
      <c r="Y35" s="38"/>
      <c r="Z35" s="38"/>
      <c r="AA35" s="38"/>
      <c r="AB35" s="38"/>
      <c r="AC35" s="38"/>
      <c r="AD35" s="38"/>
      <c r="AE35" s="38"/>
    </row>
    <row r="36" s="2" customFormat="1" ht="14.4" customHeight="1">
      <c r="A36" s="38"/>
      <c r="B36" s="44"/>
      <c r="C36" s="38"/>
      <c r="D36" s="38"/>
      <c r="E36" s="133" t="s">
        <v>46</v>
      </c>
      <c r="F36" s="144">
        <f>ROUND((SUM(BF96:BF316)),  2)</f>
        <v>0</v>
      </c>
      <c r="G36" s="38"/>
      <c r="H36" s="38"/>
      <c r="I36" s="149">
        <v>0.14999999999999999</v>
      </c>
      <c r="J36" s="38"/>
      <c r="K36" s="144">
        <f>ROUND(((SUM(BF96:BF316))*I36),  2)</f>
        <v>0</v>
      </c>
      <c r="L36" s="38"/>
      <c r="M36" s="135"/>
      <c r="S36" s="38"/>
      <c r="T36" s="38"/>
      <c r="U36" s="38"/>
      <c r="V36" s="38"/>
      <c r="W36" s="38"/>
      <c r="X36" s="38"/>
      <c r="Y36" s="38"/>
      <c r="Z36" s="38"/>
      <c r="AA36" s="38"/>
      <c r="AB36" s="38"/>
      <c r="AC36" s="38"/>
      <c r="AD36" s="38"/>
      <c r="AE36" s="38"/>
    </row>
    <row r="37" hidden="1" s="2" customFormat="1" ht="14.4" customHeight="1">
      <c r="A37" s="38"/>
      <c r="B37" s="44"/>
      <c r="C37" s="38"/>
      <c r="D37" s="38"/>
      <c r="E37" s="133" t="s">
        <v>47</v>
      </c>
      <c r="F37" s="144">
        <f>ROUND((SUM(BG96:BG316)),  2)</f>
        <v>0</v>
      </c>
      <c r="G37" s="38"/>
      <c r="H37" s="38"/>
      <c r="I37" s="149">
        <v>0.20999999999999999</v>
      </c>
      <c r="J37" s="38"/>
      <c r="K37" s="144">
        <f>0</f>
        <v>0</v>
      </c>
      <c r="L37" s="38"/>
      <c r="M37" s="135"/>
      <c r="S37" s="38"/>
      <c r="T37" s="38"/>
      <c r="U37" s="38"/>
      <c r="V37" s="38"/>
      <c r="W37" s="38"/>
      <c r="X37" s="38"/>
      <c r="Y37" s="38"/>
      <c r="Z37" s="38"/>
      <c r="AA37" s="38"/>
      <c r="AB37" s="38"/>
      <c r="AC37" s="38"/>
      <c r="AD37" s="38"/>
      <c r="AE37" s="38"/>
    </row>
    <row r="38" hidden="1" s="2" customFormat="1" ht="14.4" customHeight="1">
      <c r="A38" s="38"/>
      <c r="B38" s="44"/>
      <c r="C38" s="38"/>
      <c r="D38" s="38"/>
      <c r="E38" s="133" t="s">
        <v>48</v>
      </c>
      <c r="F38" s="144">
        <f>ROUND((SUM(BH96:BH316)),  2)</f>
        <v>0</v>
      </c>
      <c r="G38" s="38"/>
      <c r="H38" s="38"/>
      <c r="I38" s="149">
        <v>0.14999999999999999</v>
      </c>
      <c r="J38" s="38"/>
      <c r="K38" s="144">
        <f>0</f>
        <v>0</v>
      </c>
      <c r="L38" s="38"/>
      <c r="M38" s="135"/>
      <c r="S38" s="38"/>
      <c r="T38" s="38"/>
      <c r="U38" s="38"/>
      <c r="V38" s="38"/>
      <c r="W38" s="38"/>
      <c r="X38" s="38"/>
      <c r="Y38" s="38"/>
      <c r="Z38" s="38"/>
      <c r="AA38" s="38"/>
      <c r="AB38" s="38"/>
      <c r="AC38" s="38"/>
      <c r="AD38" s="38"/>
      <c r="AE38" s="38"/>
    </row>
    <row r="39" hidden="1" s="2" customFormat="1" ht="14.4" customHeight="1">
      <c r="A39" s="38"/>
      <c r="B39" s="44"/>
      <c r="C39" s="38"/>
      <c r="D39" s="38"/>
      <c r="E39" s="133" t="s">
        <v>49</v>
      </c>
      <c r="F39" s="144">
        <f>ROUND((SUM(BI96:BI316)),  2)</f>
        <v>0</v>
      </c>
      <c r="G39" s="38"/>
      <c r="H39" s="38"/>
      <c r="I39" s="149">
        <v>0</v>
      </c>
      <c r="J39" s="38"/>
      <c r="K39" s="144">
        <f>0</f>
        <v>0</v>
      </c>
      <c r="L39" s="38"/>
      <c r="M39" s="13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38"/>
      <c r="M40" s="135"/>
      <c r="S40" s="38"/>
      <c r="T40" s="38"/>
      <c r="U40" s="38"/>
      <c r="V40" s="38"/>
      <c r="W40" s="38"/>
      <c r="X40" s="38"/>
      <c r="Y40" s="38"/>
      <c r="Z40" s="38"/>
      <c r="AA40" s="38"/>
      <c r="AB40" s="38"/>
      <c r="AC40" s="38"/>
      <c r="AD40" s="38"/>
      <c r="AE40" s="38"/>
    </row>
    <row r="41" s="2" customFormat="1" ht="25.44" customHeight="1">
      <c r="A41" s="38"/>
      <c r="B41" s="44"/>
      <c r="C41" s="150"/>
      <c r="D41" s="151" t="s">
        <v>50</v>
      </c>
      <c r="E41" s="152"/>
      <c r="F41" s="152"/>
      <c r="G41" s="153" t="s">
        <v>51</v>
      </c>
      <c r="H41" s="154" t="s">
        <v>52</v>
      </c>
      <c r="I41" s="152"/>
      <c r="J41" s="152"/>
      <c r="K41" s="155">
        <f>SUM(K32:K39)</f>
        <v>0</v>
      </c>
      <c r="L41" s="156"/>
      <c r="M41" s="135"/>
      <c r="S41" s="38"/>
      <c r="T41" s="38"/>
      <c r="U41" s="38"/>
      <c r="V41" s="38"/>
      <c r="W41" s="38"/>
      <c r="X41" s="38"/>
      <c r="Y41" s="38"/>
      <c r="Z41" s="38"/>
      <c r="AA41" s="38"/>
      <c r="AB41" s="38"/>
      <c r="AC41" s="38"/>
      <c r="AD41" s="38"/>
      <c r="AE41" s="38"/>
    </row>
    <row r="42" s="2" customFormat="1" ht="14.4" customHeight="1">
      <c r="A42" s="38"/>
      <c r="B42" s="157"/>
      <c r="C42" s="158"/>
      <c r="D42" s="158"/>
      <c r="E42" s="158"/>
      <c r="F42" s="158"/>
      <c r="G42" s="158"/>
      <c r="H42" s="158"/>
      <c r="I42" s="158"/>
      <c r="J42" s="158"/>
      <c r="K42" s="158"/>
      <c r="L42" s="158"/>
      <c r="M42" s="135"/>
      <c r="S42" s="38"/>
      <c r="T42" s="38"/>
      <c r="U42" s="38"/>
      <c r="V42" s="38"/>
      <c r="W42" s="38"/>
      <c r="X42" s="38"/>
      <c r="Y42" s="38"/>
      <c r="Z42" s="38"/>
      <c r="AA42" s="38"/>
      <c r="AB42" s="38"/>
      <c r="AC42" s="38"/>
      <c r="AD42" s="38"/>
      <c r="AE42" s="38"/>
    </row>
    <row r="46" s="2" customFormat="1" ht="6.96" customHeight="1">
      <c r="A46" s="38"/>
      <c r="B46" s="159"/>
      <c r="C46" s="160"/>
      <c r="D46" s="160"/>
      <c r="E46" s="160"/>
      <c r="F46" s="160"/>
      <c r="G46" s="160"/>
      <c r="H46" s="160"/>
      <c r="I46" s="160"/>
      <c r="J46" s="160"/>
      <c r="K46" s="160"/>
      <c r="L46" s="160"/>
      <c r="M46" s="135"/>
      <c r="S46" s="38"/>
      <c r="T46" s="38"/>
      <c r="U46" s="38"/>
      <c r="V46" s="38"/>
      <c r="W46" s="38"/>
      <c r="X46" s="38"/>
      <c r="Y46" s="38"/>
      <c r="Z46" s="38"/>
      <c r="AA46" s="38"/>
      <c r="AB46" s="38"/>
      <c r="AC46" s="38"/>
      <c r="AD46" s="38"/>
      <c r="AE46" s="38"/>
    </row>
    <row r="47" s="2" customFormat="1" ht="24.96" customHeight="1">
      <c r="A47" s="38"/>
      <c r="B47" s="39"/>
      <c r="C47" s="23" t="s">
        <v>98</v>
      </c>
      <c r="D47" s="40"/>
      <c r="E47" s="40"/>
      <c r="F47" s="40"/>
      <c r="G47" s="40"/>
      <c r="H47" s="40"/>
      <c r="I47" s="40"/>
      <c r="J47" s="40"/>
      <c r="K47" s="40"/>
      <c r="L47" s="40"/>
      <c r="M47" s="135"/>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40"/>
      <c r="M48" s="135"/>
      <c r="S48" s="38"/>
      <c r="T48" s="38"/>
      <c r="U48" s="38"/>
      <c r="V48" s="38"/>
      <c r="W48" s="38"/>
      <c r="X48" s="38"/>
      <c r="Y48" s="38"/>
      <c r="Z48" s="38"/>
      <c r="AA48" s="38"/>
      <c r="AB48" s="38"/>
      <c r="AC48" s="38"/>
      <c r="AD48" s="38"/>
      <c r="AE48" s="38"/>
    </row>
    <row r="49" s="2" customFormat="1" ht="12" customHeight="1">
      <c r="A49" s="38"/>
      <c r="B49" s="39"/>
      <c r="C49" s="32" t="s">
        <v>17</v>
      </c>
      <c r="D49" s="40"/>
      <c r="E49" s="40"/>
      <c r="F49" s="40"/>
      <c r="G49" s="40"/>
      <c r="H49" s="40"/>
      <c r="I49" s="40"/>
      <c r="J49" s="40"/>
      <c r="K49" s="40"/>
      <c r="L49" s="40"/>
      <c r="M49" s="135"/>
      <c r="S49" s="38"/>
      <c r="T49" s="38"/>
      <c r="U49" s="38"/>
      <c r="V49" s="38"/>
      <c r="W49" s="38"/>
      <c r="X49" s="38"/>
      <c r="Y49" s="38"/>
      <c r="Z49" s="38"/>
      <c r="AA49" s="38"/>
      <c r="AB49" s="38"/>
      <c r="AC49" s="38"/>
      <c r="AD49" s="38"/>
      <c r="AE49" s="38"/>
    </row>
    <row r="50" s="2" customFormat="1" ht="16.5" customHeight="1">
      <c r="A50" s="38"/>
      <c r="B50" s="39"/>
      <c r="C50" s="40"/>
      <c r="D50" s="40"/>
      <c r="E50" s="161" t="str">
        <f>E7</f>
        <v>Realizace SZ Košatka n. O. - C5 (1. část) + P26 + O6</v>
      </c>
      <c r="F50" s="32"/>
      <c r="G50" s="32"/>
      <c r="H50" s="32"/>
      <c r="I50" s="40"/>
      <c r="J50" s="40"/>
      <c r="K50" s="40"/>
      <c r="L50" s="40"/>
      <c r="M50" s="135"/>
      <c r="S50" s="38"/>
      <c r="T50" s="38"/>
      <c r="U50" s="38"/>
      <c r="V50" s="38"/>
      <c r="W50" s="38"/>
      <c r="X50" s="38"/>
      <c r="Y50" s="38"/>
      <c r="Z50" s="38"/>
      <c r="AA50" s="38"/>
      <c r="AB50" s="38"/>
      <c r="AC50" s="38"/>
      <c r="AD50" s="38"/>
      <c r="AE50" s="38"/>
    </row>
    <row r="51" s="2" customFormat="1" ht="12" customHeight="1">
      <c r="A51" s="38"/>
      <c r="B51" s="39"/>
      <c r="C51" s="32" t="s">
        <v>94</v>
      </c>
      <c r="D51" s="40"/>
      <c r="E51" s="40"/>
      <c r="F51" s="40"/>
      <c r="G51" s="40"/>
      <c r="H51" s="40"/>
      <c r="I51" s="40"/>
      <c r="J51" s="40"/>
      <c r="K51" s="40"/>
      <c r="L51" s="40"/>
      <c r="M51" s="135"/>
      <c r="S51" s="38"/>
      <c r="T51" s="38"/>
      <c r="U51" s="38"/>
      <c r="V51" s="38"/>
      <c r="W51" s="38"/>
      <c r="X51" s="38"/>
      <c r="Y51" s="38"/>
      <c r="Z51" s="38"/>
      <c r="AA51" s="38"/>
      <c r="AB51" s="38"/>
      <c r="AC51" s="38"/>
      <c r="AD51" s="38"/>
      <c r="AE51" s="38"/>
    </row>
    <row r="52" s="2" customFormat="1" ht="16.5" customHeight="1">
      <c r="A52" s="38"/>
      <c r="B52" s="39"/>
      <c r="C52" s="40"/>
      <c r="D52" s="40"/>
      <c r="E52" s="69" t="str">
        <f>E9</f>
        <v>SO 101 - 001.01 - Hlavní polní cesta C5</v>
      </c>
      <c r="F52" s="40"/>
      <c r="G52" s="40"/>
      <c r="H52" s="40"/>
      <c r="I52" s="40"/>
      <c r="J52" s="40"/>
      <c r="K52" s="40"/>
      <c r="L52" s="40"/>
      <c r="M52" s="135"/>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40"/>
      <c r="M53" s="135"/>
      <c r="S53" s="38"/>
      <c r="T53" s="38"/>
      <c r="U53" s="38"/>
      <c r="V53" s="38"/>
      <c r="W53" s="38"/>
      <c r="X53" s="38"/>
      <c r="Y53" s="38"/>
      <c r="Z53" s="38"/>
      <c r="AA53" s="38"/>
      <c r="AB53" s="38"/>
      <c r="AC53" s="38"/>
      <c r="AD53" s="38"/>
      <c r="AE53" s="38"/>
    </row>
    <row r="54" s="2" customFormat="1" ht="12" customHeight="1">
      <c r="A54" s="38"/>
      <c r="B54" s="39"/>
      <c r="C54" s="32" t="s">
        <v>22</v>
      </c>
      <c r="D54" s="40"/>
      <c r="E54" s="40"/>
      <c r="F54" s="27" t="str">
        <f>F12</f>
        <v>Obec Stará Ves nad Ondřejnicí</v>
      </c>
      <c r="G54" s="40"/>
      <c r="H54" s="40"/>
      <c r="I54" s="32" t="s">
        <v>24</v>
      </c>
      <c r="J54" s="72" t="str">
        <f>IF(J12="","",J12)</f>
        <v>8. 10. 2021</v>
      </c>
      <c r="K54" s="40"/>
      <c r="L54" s="40"/>
      <c r="M54" s="135"/>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40"/>
      <c r="M55" s="135"/>
      <c r="S55" s="38"/>
      <c r="T55" s="38"/>
      <c r="U55" s="38"/>
      <c r="V55" s="38"/>
      <c r="W55" s="38"/>
      <c r="X55" s="38"/>
      <c r="Y55" s="38"/>
      <c r="Z55" s="38"/>
      <c r="AA55" s="38"/>
      <c r="AB55" s="38"/>
      <c r="AC55" s="38"/>
      <c r="AD55" s="38"/>
      <c r="AE55" s="38"/>
    </row>
    <row r="56" s="2" customFormat="1" ht="25.65" customHeight="1">
      <c r="A56" s="38"/>
      <c r="B56" s="39"/>
      <c r="C56" s="32" t="s">
        <v>26</v>
      </c>
      <c r="D56" s="40"/>
      <c r="E56" s="40"/>
      <c r="F56" s="27" t="str">
        <f>E15</f>
        <v>ČR-SPÚ, KPÚ pro MS kraj, Pobočka Frýdek-Místek</v>
      </c>
      <c r="G56" s="40"/>
      <c r="H56" s="40"/>
      <c r="I56" s="32" t="s">
        <v>33</v>
      </c>
      <c r="J56" s="36" t="str">
        <f>E21</f>
        <v>GEOCENTRUM, spol. s r. o.</v>
      </c>
      <c r="K56" s="40"/>
      <c r="L56" s="40"/>
      <c r="M56" s="135"/>
      <c r="S56" s="38"/>
      <c r="T56" s="38"/>
      <c r="U56" s="38"/>
      <c r="V56" s="38"/>
      <c r="W56" s="38"/>
      <c r="X56" s="38"/>
      <c r="Y56" s="38"/>
      <c r="Z56" s="38"/>
      <c r="AA56" s="38"/>
      <c r="AB56" s="38"/>
      <c r="AC56" s="38"/>
      <c r="AD56" s="38"/>
      <c r="AE56" s="38"/>
    </row>
    <row r="57" s="2" customFormat="1" ht="25.65" customHeight="1">
      <c r="A57" s="38"/>
      <c r="B57" s="39"/>
      <c r="C57" s="32" t="s">
        <v>31</v>
      </c>
      <c r="D57" s="40"/>
      <c r="E57" s="40"/>
      <c r="F57" s="27" t="str">
        <f>IF(E18="","",E18)</f>
        <v>Vyplň údaj</v>
      </c>
      <c r="G57" s="40"/>
      <c r="H57" s="40"/>
      <c r="I57" s="32" t="s">
        <v>37</v>
      </c>
      <c r="J57" s="36" t="str">
        <f>E24</f>
        <v>GEOCENTRUM, spol. s r. o.</v>
      </c>
      <c r="K57" s="40"/>
      <c r="L57" s="40"/>
      <c r="M57" s="135"/>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40"/>
      <c r="M58" s="135"/>
      <c r="S58" s="38"/>
      <c r="T58" s="38"/>
      <c r="U58" s="38"/>
      <c r="V58" s="38"/>
      <c r="W58" s="38"/>
      <c r="X58" s="38"/>
      <c r="Y58" s="38"/>
      <c r="Z58" s="38"/>
      <c r="AA58" s="38"/>
      <c r="AB58" s="38"/>
      <c r="AC58" s="38"/>
      <c r="AD58" s="38"/>
      <c r="AE58" s="38"/>
    </row>
    <row r="59" s="2" customFormat="1" ht="29.28" customHeight="1">
      <c r="A59" s="38"/>
      <c r="B59" s="39"/>
      <c r="C59" s="162" t="s">
        <v>99</v>
      </c>
      <c r="D59" s="163"/>
      <c r="E59" s="163"/>
      <c r="F59" s="163"/>
      <c r="G59" s="163"/>
      <c r="H59" s="163"/>
      <c r="I59" s="164" t="s">
        <v>100</v>
      </c>
      <c r="J59" s="164" t="s">
        <v>101</v>
      </c>
      <c r="K59" s="164" t="s">
        <v>102</v>
      </c>
      <c r="L59" s="163"/>
      <c r="M59" s="135"/>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40"/>
      <c r="M60" s="135"/>
      <c r="S60" s="38"/>
      <c r="T60" s="38"/>
      <c r="U60" s="38"/>
      <c r="V60" s="38"/>
      <c r="W60" s="38"/>
      <c r="X60" s="38"/>
      <c r="Y60" s="38"/>
      <c r="Z60" s="38"/>
      <c r="AA60" s="38"/>
      <c r="AB60" s="38"/>
      <c r="AC60" s="38"/>
      <c r="AD60" s="38"/>
      <c r="AE60" s="38"/>
    </row>
    <row r="61" s="2" customFormat="1" ht="22.8" customHeight="1">
      <c r="A61" s="38"/>
      <c r="B61" s="39"/>
      <c r="C61" s="165" t="s">
        <v>74</v>
      </c>
      <c r="D61" s="40"/>
      <c r="E61" s="40"/>
      <c r="F61" s="40"/>
      <c r="G61" s="40"/>
      <c r="H61" s="40"/>
      <c r="I61" s="102">
        <f>Q96</f>
        <v>0</v>
      </c>
      <c r="J61" s="102">
        <f>R96</f>
        <v>0</v>
      </c>
      <c r="K61" s="102">
        <f>K96</f>
        <v>0</v>
      </c>
      <c r="L61" s="40"/>
      <c r="M61" s="135"/>
      <c r="S61" s="38"/>
      <c r="T61" s="38"/>
      <c r="U61" s="38"/>
      <c r="V61" s="38"/>
      <c r="W61" s="38"/>
      <c r="X61" s="38"/>
      <c r="Y61" s="38"/>
      <c r="Z61" s="38"/>
      <c r="AA61" s="38"/>
      <c r="AB61" s="38"/>
      <c r="AC61" s="38"/>
      <c r="AD61" s="38"/>
      <c r="AE61" s="38"/>
      <c r="AU61" s="17" t="s">
        <v>103</v>
      </c>
    </row>
    <row r="62" s="9" customFormat="1" ht="24.96" customHeight="1">
      <c r="A62" s="9"/>
      <c r="B62" s="166"/>
      <c r="C62" s="167"/>
      <c r="D62" s="168" t="s">
        <v>104</v>
      </c>
      <c r="E62" s="169"/>
      <c r="F62" s="169"/>
      <c r="G62" s="169"/>
      <c r="H62" s="169"/>
      <c r="I62" s="170">
        <f>Q97</f>
        <v>0</v>
      </c>
      <c r="J62" s="170">
        <f>R97</f>
        <v>0</v>
      </c>
      <c r="K62" s="170">
        <f>K97</f>
        <v>0</v>
      </c>
      <c r="L62" s="167"/>
      <c r="M62" s="171"/>
      <c r="S62" s="9"/>
      <c r="T62" s="9"/>
      <c r="U62" s="9"/>
      <c r="V62" s="9"/>
      <c r="W62" s="9"/>
      <c r="X62" s="9"/>
      <c r="Y62" s="9"/>
      <c r="Z62" s="9"/>
      <c r="AA62" s="9"/>
      <c r="AB62" s="9"/>
      <c r="AC62" s="9"/>
      <c r="AD62" s="9"/>
      <c r="AE62" s="9"/>
    </row>
    <row r="63" s="10" customFormat="1" ht="19.92" customHeight="1">
      <c r="A63" s="10"/>
      <c r="B63" s="172"/>
      <c r="C63" s="173"/>
      <c r="D63" s="174" t="s">
        <v>105</v>
      </c>
      <c r="E63" s="175"/>
      <c r="F63" s="175"/>
      <c r="G63" s="175"/>
      <c r="H63" s="175"/>
      <c r="I63" s="176">
        <f>Q98</f>
        <v>0</v>
      </c>
      <c r="J63" s="176">
        <f>R98</f>
        <v>0</v>
      </c>
      <c r="K63" s="176">
        <f>K98</f>
        <v>0</v>
      </c>
      <c r="L63" s="173"/>
      <c r="M63" s="177"/>
      <c r="S63" s="10"/>
      <c r="T63" s="10"/>
      <c r="U63" s="10"/>
      <c r="V63" s="10"/>
      <c r="W63" s="10"/>
      <c r="X63" s="10"/>
      <c r="Y63" s="10"/>
      <c r="Z63" s="10"/>
      <c r="AA63" s="10"/>
      <c r="AB63" s="10"/>
      <c r="AC63" s="10"/>
      <c r="AD63" s="10"/>
      <c r="AE63" s="10"/>
    </row>
    <row r="64" s="10" customFormat="1" ht="19.92" customHeight="1">
      <c r="A64" s="10"/>
      <c r="B64" s="172"/>
      <c r="C64" s="173"/>
      <c r="D64" s="174" t="s">
        <v>106</v>
      </c>
      <c r="E64" s="175"/>
      <c r="F64" s="175"/>
      <c r="G64" s="175"/>
      <c r="H64" s="175"/>
      <c r="I64" s="176">
        <f>Q194</f>
        <v>0</v>
      </c>
      <c r="J64" s="176">
        <f>R194</f>
        <v>0</v>
      </c>
      <c r="K64" s="176">
        <f>K194</f>
        <v>0</v>
      </c>
      <c r="L64" s="173"/>
      <c r="M64" s="177"/>
      <c r="S64" s="10"/>
      <c r="T64" s="10"/>
      <c r="U64" s="10"/>
      <c r="V64" s="10"/>
      <c r="W64" s="10"/>
      <c r="X64" s="10"/>
      <c r="Y64" s="10"/>
      <c r="Z64" s="10"/>
      <c r="AA64" s="10"/>
      <c r="AB64" s="10"/>
      <c r="AC64" s="10"/>
      <c r="AD64" s="10"/>
      <c r="AE64" s="10"/>
    </row>
    <row r="65" s="10" customFormat="1" ht="19.92" customHeight="1">
      <c r="A65" s="10"/>
      <c r="B65" s="172"/>
      <c r="C65" s="173"/>
      <c r="D65" s="174" t="s">
        <v>107</v>
      </c>
      <c r="E65" s="175"/>
      <c r="F65" s="175"/>
      <c r="G65" s="175"/>
      <c r="H65" s="175"/>
      <c r="I65" s="176">
        <f>Q198</f>
        <v>0</v>
      </c>
      <c r="J65" s="176">
        <f>R198</f>
        <v>0</v>
      </c>
      <c r="K65" s="176">
        <f>K198</f>
        <v>0</v>
      </c>
      <c r="L65" s="173"/>
      <c r="M65" s="177"/>
      <c r="S65" s="10"/>
      <c r="T65" s="10"/>
      <c r="U65" s="10"/>
      <c r="V65" s="10"/>
      <c r="W65" s="10"/>
      <c r="X65" s="10"/>
      <c r="Y65" s="10"/>
      <c r="Z65" s="10"/>
      <c r="AA65" s="10"/>
      <c r="AB65" s="10"/>
      <c r="AC65" s="10"/>
      <c r="AD65" s="10"/>
      <c r="AE65" s="10"/>
    </row>
    <row r="66" s="10" customFormat="1" ht="19.92" customHeight="1">
      <c r="A66" s="10"/>
      <c r="B66" s="172"/>
      <c r="C66" s="173"/>
      <c r="D66" s="174" t="s">
        <v>108</v>
      </c>
      <c r="E66" s="175"/>
      <c r="F66" s="175"/>
      <c r="G66" s="175"/>
      <c r="H66" s="175"/>
      <c r="I66" s="176">
        <f>Q204</f>
        <v>0</v>
      </c>
      <c r="J66" s="176">
        <f>R204</f>
        <v>0</v>
      </c>
      <c r="K66" s="176">
        <f>K204</f>
        <v>0</v>
      </c>
      <c r="L66" s="173"/>
      <c r="M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6">
        <f>Q214</f>
        <v>0</v>
      </c>
      <c r="J67" s="176">
        <f>R214</f>
        <v>0</v>
      </c>
      <c r="K67" s="176">
        <f>K214</f>
        <v>0</v>
      </c>
      <c r="L67" s="173"/>
      <c r="M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6">
        <f>Q243</f>
        <v>0</v>
      </c>
      <c r="J68" s="176">
        <f>R243</f>
        <v>0</v>
      </c>
      <c r="K68" s="176">
        <f>K243</f>
        <v>0</v>
      </c>
      <c r="L68" s="173"/>
      <c r="M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6">
        <f>Q249</f>
        <v>0</v>
      </c>
      <c r="J69" s="176">
        <f>R249</f>
        <v>0</v>
      </c>
      <c r="K69" s="176">
        <f>K249</f>
        <v>0</v>
      </c>
      <c r="L69" s="173"/>
      <c r="M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6">
        <f>Q258</f>
        <v>0</v>
      </c>
      <c r="J70" s="176">
        <f>R258</f>
        <v>0</v>
      </c>
      <c r="K70" s="176">
        <f>K258</f>
        <v>0</v>
      </c>
      <c r="L70" s="173"/>
      <c r="M70" s="177"/>
      <c r="S70" s="10"/>
      <c r="T70" s="10"/>
      <c r="U70" s="10"/>
      <c r="V70" s="10"/>
      <c r="W70" s="10"/>
      <c r="X70" s="10"/>
      <c r="Y70" s="10"/>
      <c r="Z70" s="10"/>
      <c r="AA70" s="10"/>
      <c r="AB70" s="10"/>
      <c r="AC70" s="10"/>
      <c r="AD70" s="10"/>
      <c r="AE70" s="10"/>
    </row>
    <row r="71" s="9" customFormat="1" ht="24.96" customHeight="1">
      <c r="A71" s="9"/>
      <c r="B71" s="166"/>
      <c r="C71" s="167"/>
      <c r="D71" s="168" t="s">
        <v>113</v>
      </c>
      <c r="E71" s="169"/>
      <c r="F71" s="169"/>
      <c r="G71" s="169"/>
      <c r="H71" s="169"/>
      <c r="I71" s="170">
        <f>Q261</f>
        <v>0</v>
      </c>
      <c r="J71" s="170">
        <f>R261</f>
        <v>0</v>
      </c>
      <c r="K71" s="170">
        <f>K261</f>
        <v>0</v>
      </c>
      <c r="L71" s="167"/>
      <c r="M71" s="171"/>
      <c r="S71" s="9"/>
      <c r="T71" s="9"/>
      <c r="U71" s="9"/>
      <c r="V71" s="9"/>
      <c r="W71" s="9"/>
      <c r="X71" s="9"/>
      <c r="Y71" s="9"/>
      <c r="Z71" s="9"/>
      <c r="AA71" s="9"/>
      <c r="AB71" s="9"/>
      <c r="AC71" s="9"/>
      <c r="AD71" s="9"/>
      <c r="AE71" s="9"/>
    </row>
    <row r="72" s="10" customFormat="1" ht="19.92" customHeight="1">
      <c r="A72" s="10"/>
      <c r="B72" s="172"/>
      <c r="C72" s="173"/>
      <c r="D72" s="174" t="s">
        <v>114</v>
      </c>
      <c r="E72" s="175"/>
      <c r="F72" s="175"/>
      <c r="G72" s="175"/>
      <c r="H72" s="175"/>
      <c r="I72" s="176">
        <f>Q262</f>
        <v>0</v>
      </c>
      <c r="J72" s="176">
        <f>R262</f>
        <v>0</v>
      </c>
      <c r="K72" s="176">
        <f>K262</f>
        <v>0</v>
      </c>
      <c r="L72" s="173"/>
      <c r="M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6">
        <f>Q288</f>
        <v>0</v>
      </c>
      <c r="J73" s="176">
        <f>R288</f>
        <v>0</v>
      </c>
      <c r="K73" s="176">
        <f>K288</f>
        <v>0</v>
      </c>
      <c r="L73" s="173"/>
      <c r="M73" s="177"/>
      <c r="S73" s="10"/>
      <c r="T73" s="10"/>
      <c r="U73" s="10"/>
      <c r="V73" s="10"/>
      <c r="W73" s="10"/>
      <c r="X73" s="10"/>
      <c r="Y73" s="10"/>
      <c r="Z73" s="10"/>
      <c r="AA73" s="10"/>
      <c r="AB73" s="10"/>
      <c r="AC73" s="10"/>
      <c r="AD73" s="10"/>
      <c r="AE73" s="10"/>
    </row>
    <row r="74" s="10" customFormat="1" ht="19.92" customHeight="1">
      <c r="A74" s="10"/>
      <c r="B74" s="172"/>
      <c r="C74" s="173"/>
      <c r="D74" s="174" t="s">
        <v>116</v>
      </c>
      <c r="E74" s="175"/>
      <c r="F74" s="175"/>
      <c r="G74" s="175"/>
      <c r="H74" s="175"/>
      <c r="I74" s="176">
        <f>Q306</f>
        <v>0</v>
      </c>
      <c r="J74" s="176">
        <f>R306</f>
        <v>0</v>
      </c>
      <c r="K74" s="176">
        <f>K306</f>
        <v>0</v>
      </c>
      <c r="L74" s="173"/>
      <c r="M74" s="177"/>
      <c r="S74" s="10"/>
      <c r="T74" s="10"/>
      <c r="U74" s="10"/>
      <c r="V74" s="10"/>
      <c r="W74" s="10"/>
      <c r="X74" s="10"/>
      <c r="Y74" s="10"/>
      <c r="Z74" s="10"/>
      <c r="AA74" s="10"/>
      <c r="AB74" s="10"/>
      <c r="AC74" s="10"/>
      <c r="AD74" s="10"/>
      <c r="AE74" s="10"/>
    </row>
    <row r="75" s="10" customFormat="1" ht="19.92" customHeight="1">
      <c r="A75" s="10"/>
      <c r="B75" s="172"/>
      <c r="C75" s="173"/>
      <c r="D75" s="174" t="s">
        <v>117</v>
      </c>
      <c r="E75" s="175"/>
      <c r="F75" s="175"/>
      <c r="G75" s="175"/>
      <c r="H75" s="175"/>
      <c r="I75" s="176">
        <f>Q310</f>
        <v>0</v>
      </c>
      <c r="J75" s="176">
        <f>R310</f>
        <v>0</v>
      </c>
      <c r="K75" s="176">
        <f>K310</f>
        <v>0</v>
      </c>
      <c r="L75" s="173"/>
      <c r="M75" s="177"/>
      <c r="S75" s="10"/>
      <c r="T75" s="10"/>
      <c r="U75" s="10"/>
      <c r="V75" s="10"/>
      <c r="W75" s="10"/>
      <c r="X75" s="10"/>
      <c r="Y75" s="10"/>
      <c r="Z75" s="10"/>
      <c r="AA75" s="10"/>
      <c r="AB75" s="10"/>
      <c r="AC75" s="10"/>
      <c r="AD75" s="10"/>
      <c r="AE75" s="10"/>
    </row>
    <row r="76" s="10" customFormat="1" ht="19.92" customHeight="1">
      <c r="A76" s="10"/>
      <c r="B76" s="172"/>
      <c r="C76" s="173"/>
      <c r="D76" s="174" t="s">
        <v>118</v>
      </c>
      <c r="E76" s="175"/>
      <c r="F76" s="175"/>
      <c r="G76" s="175"/>
      <c r="H76" s="175"/>
      <c r="I76" s="176">
        <f>Q313</f>
        <v>0</v>
      </c>
      <c r="J76" s="176">
        <f>R313</f>
        <v>0</v>
      </c>
      <c r="K76" s="176">
        <f>K313</f>
        <v>0</v>
      </c>
      <c r="L76" s="173"/>
      <c r="M76" s="177"/>
      <c r="S76" s="10"/>
      <c r="T76" s="10"/>
      <c r="U76" s="10"/>
      <c r="V76" s="10"/>
      <c r="W76" s="10"/>
      <c r="X76" s="10"/>
      <c r="Y76" s="10"/>
      <c r="Z76" s="10"/>
      <c r="AA76" s="10"/>
      <c r="AB76" s="10"/>
      <c r="AC76" s="10"/>
      <c r="AD76" s="10"/>
      <c r="AE76" s="10"/>
    </row>
    <row r="77" s="2" customFormat="1" ht="21.84" customHeight="1">
      <c r="A77" s="38"/>
      <c r="B77" s="39"/>
      <c r="C77" s="40"/>
      <c r="D77" s="40"/>
      <c r="E77" s="40"/>
      <c r="F77" s="40"/>
      <c r="G77" s="40"/>
      <c r="H77" s="40"/>
      <c r="I77" s="40"/>
      <c r="J77" s="40"/>
      <c r="K77" s="40"/>
      <c r="L77" s="40"/>
      <c r="M77" s="135"/>
      <c r="S77" s="38"/>
      <c r="T77" s="38"/>
      <c r="U77" s="38"/>
      <c r="V77" s="38"/>
      <c r="W77" s="38"/>
      <c r="X77" s="38"/>
      <c r="Y77" s="38"/>
      <c r="Z77" s="38"/>
      <c r="AA77" s="38"/>
      <c r="AB77" s="38"/>
      <c r="AC77" s="38"/>
      <c r="AD77" s="38"/>
      <c r="AE77" s="38"/>
    </row>
    <row r="78" s="2" customFormat="1" ht="6.96" customHeight="1">
      <c r="A78" s="38"/>
      <c r="B78" s="59"/>
      <c r="C78" s="60"/>
      <c r="D78" s="60"/>
      <c r="E78" s="60"/>
      <c r="F78" s="60"/>
      <c r="G78" s="60"/>
      <c r="H78" s="60"/>
      <c r="I78" s="60"/>
      <c r="J78" s="60"/>
      <c r="K78" s="60"/>
      <c r="L78" s="60"/>
      <c r="M78" s="135"/>
      <c r="S78" s="38"/>
      <c r="T78" s="38"/>
      <c r="U78" s="38"/>
      <c r="V78" s="38"/>
      <c r="W78" s="38"/>
      <c r="X78" s="38"/>
      <c r="Y78" s="38"/>
      <c r="Z78" s="38"/>
      <c r="AA78" s="38"/>
      <c r="AB78" s="38"/>
      <c r="AC78" s="38"/>
      <c r="AD78" s="38"/>
      <c r="AE78" s="38"/>
    </row>
    <row r="82" s="2" customFormat="1" ht="6.96" customHeight="1">
      <c r="A82" s="38"/>
      <c r="B82" s="61"/>
      <c r="C82" s="62"/>
      <c r="D82" s="62"/>
      <c r="E82" s="62"/>
      <c r="F82" s="62"/>
      <c r="G82" s="62"/>
      <c r="H82" s="62"/>
      <c r="I82" s="62"/>
      <c r="J82" s="62"/>
      <c r="K82" s="62"/>
      <c r="L82" s="62"/>
      <c r="M82" s="135"/>
      <c r="S82" s="38"/>
      <c r="T82" s="38"/>
      <c r="U82" s="38"/>
      <c r="V82" s="38"/>
      <c r="W82" s="38"/>
      <c r="X82" s="38"/>
      <c r="Y82" s="38"/>
      <c r="Z82" s="38"/>
      <c r="AA82" s="38"/>
      <c r="AB82" s="38"/>
      <c r="AC82" s="38"/>
      <c r="AD82" s="38"/>
      <c r="AE82" s="38"/>
    </row>
    <row r="83" s="2" customFormat="1" ht="24.96" customHeight="1">
      <c r="A83" s="38"/>
      <c r="B83" s="39"/>
      <c r="C83" s="23" t="s">
        <v>119</v>
      </c>
      <c r="D83" s="40"/>
      <c r="E83" s="40"/>
      <c r="F83" s="40"/>
      <c r="G83" s="40"/>
      <c r="H83" s="40"/>
      <c r="I83" s="40"/>
      <c r="J83" s="40"/>
      <c r="K83" s="40"/>
      <c r="L83" s="40"/>
      <c r="M83" s="135"/>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40"/>
      <c r="M84" s="135"/>
      <c r="S84" s="38"/>
      <c r="T84" s="38"/>
      <c r="U84" s="38"/>
      <c r="V84" s="38"/>
      <c r="W84" s="38"/>
      <c r="X84" s="38"/>
      <c r="Y84" s="38"/>
      <c r="Z84" s="38"/>
      <c r="AA84" s="38"/>
      <c r="AB84" s="38"/>
      <c r="AC84" s="38"/>
      <c r="AD84" s="38"/>
      <c r="AE84" s="38"/>
    </row>
    <row r="85" s="2" customFormat="1" ht="12" customHeight="1">
      <c r="A85" s="38"/>
      <c r="B85" s="39"/>
      <c r="C85" s="32" t="s">
        <v>17</v>
      </c>
      <c r="D85" s="40"/>
      <c r="E85" s="40"/>
      <c r="F85" s="40"/>
      <c r="G85" s="40"/>
      <c r="H85" s="40"/>
      <c r="I85" s="40"/>
      <c r="J85" s="40"/>
      <c r="K85" s="40"/>
      <c r="L85" s="40"/>
      <c r="M85" s="135"/>
      <c r="S85" s="38"/>
      <c r="T85" s="38"/>
      <c r="U85" s="38"/>
      <c r="V85" s="38"/>
      <c r="W85" s="38"/>
      <c r="X85" s="38"/>
      <c r="Y85" s="38"/>
      <c r="Z85" s="38"/>
      <c r="AA85" s="38"/>
      <c r="AB85" s="38"/>
      <c r="AC85" s="38"/>
      <c r="AD85" s="38"/>
      <c r="AE85" s="38"/>
    </row>
    <row r="86" s="2" customFormat="1" ht="16.5" customHeight="1">
      <c r="A86" s="38"/>
      <c r="B86" s="39"/>
      <c r="C86" s="40"/>
      <c r="D86" s="40"/>
      <c r="E86" s="161" t="str">
        <f>E7</f>
        <v>Realizace SZ Košatka n. O. - C5 (1. část) + P26 + O6</v>
      </c>
      <c r="F86" s="32"/>
      <c r="G86" s="32"/>
      <c r="H86" s="32"/>
      <c r="I86" s="40"/>
      <c r="J86" s="40"/>
      <c r="K86" s="40"/>
      <c r="L86" s="40"/>
      <c r="M86" s="135"/>
      <c r="S86" s="38"/>
      <c r="T86" s="38"/>
      <c r="U86" s="38"/>
      <c r="V86" s="38"/>
      <c r="W86" s="38"/>
      <c r="X86" s="38"/>
      <c r="Y86" s="38"/>
      <c r="Z86" s="38"/>
      <c r="AA86" s="38"/>
      <c r="AB86" s="38"/>
      <c r="AC86" s="38"/>
      <c r="AD86" s="38"/>
      <c r="AE86" s="38"/>
    </row>
    <row r="87" s="2" customFormat="1" ht="12" customHeight="1">
      <c r="A87" s="38"/>
      <c r="B87" s="39"/>
      <c r="C87" s="32" t="s">
        <v>94</v>
      </c>
      <c r="D87" s="40"/>
      <c r="E87" s="40"/>
      <c r="F87" s="40"/>
      <c r="G87" s="40"/>
      <c r="H87" s="40"/>
      <c r="I87" s="40"/>
      <c r="J87" s="40"/>
      <c r="K87" s="40"/>
      <c r="L87" s="40"/>
      <c r="M87" s="135"/>
      <c r="S87" s="38"/>
      <c r="T87" s="38"/>
      <c r="U87" s="38"/>
      <c r="V87" s="38"/>
      <c r="W87" s="38"/>
      <c r="X87" s="38"/>
      <c r="Y87" s="38"/>
      <c r="Z87" s="38"/>
      <c r="AA87" s="38"/>
      <c r="AB87" s="38"/>
      <c r="AC87" s="38"/>
      <c r="AD87" s="38"/>
      <c r="AE87" s="38"/>
    </row>
    <row r="88" s="2" customFormat="1" ht="16.5" customHeight="1">
      <c r="A88" s="38"/>
      <c r="B88" s="39"/>
      <c r="C88" s="40"/>
      <c r="D88" s="40"/>
      <c r="E88" s="69" t="str">
        <f>E9</f>
        <v>SO 101 - 001.01 - Hlavní polní cesta C5</v>
      </c>
      <c r="F88" s="40"/>
      <c r="G88" s="40"/>
      <c r="H88" s="40"/>
      <c r="I88" s="40"/>
      <c r="J88" s="40"/>
      <c r="K88" s="40"/>
      <c r="L88" s="40"/>
      <c r="M88" s="135"/>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40"/>
      <c r="J89" s="40"/>
      <c r="K89" s="40"/>
      <c r="L89" s="40"/>
      <c r="M89" s="135"/>
      <c r="S89" s="38"/>
      <c r="T89" s="38"/>
      <c r="U89" s="38"/>
      <c r="V89" s="38"/>
      <c r="W89" s="38"/>
      <c r="X89" s="38"/>
      <c r="Y89" s="38"/>
      <c r="Z89" s="38"/>
      <c r="AA89" s="38"/>
      <c r="AB89" s="38"/>
      <c r="AC89" s="38"/>
      <c r="AD89" s="38"/>
      <c r="AE89" s="38"/>
    </row>
    <row r="90" s="2" customFormat="1" ht="12" customHeight="1">
      <c r="A90" s="38"/>
      <c r="B90" s="39"/>
      <c r="C90" s="32" t="s">
        <v>22</v>
      </c>
      <c r="D90" s="40"/>
      <c r="E90" s="40"/>
      <c r="F90" s="27" t="str">
        <f>F12</f>
        <v>Obec Stará Ves nad Ondřejnicí</v>
      </c>
      <c r="G90" s="40"/>
      <c r="H90" s="40"/>
      <c r="I90" s="32" t="s">
        <v>24</v>
      </c>
      <c r="J90" s="72" t="str">
        <f>IF(J12="","",J12)</f>
        <v>8. 10. 2021</v>
      </c>
      <c r="K90" s="40"/>
      <c r="L90" s="40"/>
      <c r="M90" s="135"/>
      <c r="S90" s="38"/>
      <c r="T90" s="38"/>
      <c r="U90" s="38"/>
      <c r="V90" s="38"/>
      <c r="W90" s="38"/>
      <c r="X90" s="38"/>
      <c r="Y90" s="38"/>
      <c r="Z90" s="38"/>
      <c r="AA90" s="38"/>
      <c r="AB90" s="38"/>
      <c r="AC90" s="38"/>
      <c r="AD90" s="38"/>
      <c r="AE90" s="38"/>
    </row>
    <row r="91" s="2" customFormat="1" ht="6.96" customHeight="1">
      <c r="A91" s="38"/>
      <c r="B91" s="39"/>
      <c r="C91" s="40"/>
      <c r="D91" s="40"/>
      <c r="E91" s="40"/>
      <c r="F91" s="40"/>
      <c r="G91" s="40"/>
      <c r="H91" s="40"/>
      <c r="I91" s="40"/>
      <c r="J91" s="40"/>
      <c r="K91" s="40"/>
      <c r="L91" s="40"/>
      <c r="M91" s="135"/>
      <c r="S91" s="38"/>
      <c r="T91" s="38"/>
      <c r="U91" s="38"/>
      <c r="V91" s="38"/>
      <c r="W91" s="38"/>
      <c r="X91" s="38"/>
      <c r="Y91" s="38"/>
      <c r="Z91" s="38"/>
      <c r="AA91" s="38"/>
      <c r="AB91" s="38"/>
      <c r="AC91" s="38"/>
      <c r="AD91" s="38"/>
      <c r="AE91" s="38"/>
    </row>
    <row r="92" s="2" customFormat="1" ht="25.65" customHeight="1">
      <c r="A92" s="38"/>
      <c r="B92" s="39"/>
      <c r="C92" s="32" t="s">
        <v>26</v>
      </c>
      <c r="D92" s="40"/>
      <c r="E92" s="40"/>
      <c r="F92" s="27" t="str">
        <f>E15</f>
        <v>ČR-SPÚ, KPÚ pro MS kraj, Pobočka Frýdek-Místek</v>
      </c>
      <c r="G92" s="40"/>
      <c r="H92" s="40"/>
      <c r="I92" s="32" t="s">
        <v>33</v>
      </c>
      <c r="J92" s="36" t="str">
        <f>E21</f>
        <v>GEOCENTRUM, spol. s r. o.</v>
      </c>
      <c r="K92" s="40"/>
      <c r="L92" s="40"/>
      <c r="M92" s="135"/>
      <c r="S92" s="38"/>
      <c r="T92" s="38"/>
      <c r="U92" s="38"/>
      <c r="V92" s="38"/>
      <c r="W92" s="38"/>
      <c r="X92" s="38"/>
      <c r="Y92" s="38"/>
      <c r="Z92" s="38"/>
      <c r="AA92" s="38"/>
      <c r="AB92" s="38"/>
      <c r="AC92" s="38"/>
      <c r="AD92" s="38"/>
      <c r="AE92" s="38"/>
    </row>
    <row r="93" s="2" customFormat="1" ht="25.65" customHeight="1">
      <c r="A93" s="38"/>
      <c r="B93" s="39"/>
      <c r="C93" s="32" t="s">
        <v>31</v>
      </c>
      <c r="D93" s="40"/>
      <c r="E93" s="40"/>
      <c r="F93" s="27" t="str">
        <f>IF(E18="","",E18)</f>
        <v>Vyplň údaj</v>
      </c>
      <c r="G93" s="40"/>
      <c r="H93" s="40"/>
      <c r="I93" s="32" t="s">
        <v>37</v>
      </c>
      <c r="J93" s="36" t="str">
        <f>E24</f>
        <v>GEOCENTRUM, spol. s r. o.</v>
      </c>
      <c r="K93" s="40"/>
      <c r="L93" s="40"/>
      <c r="M93" s="135"/>
      <c r="S93" s="38"/>
      <c r="T93" s="38"/>
      <c r="U93" s="38"/>
      <c r="V93" s="38"/>
      <c r="W93" s="38"/>
      <c r="X93" s="38"/>
      <c r="Y93" s="38"/>
      <c r="Z93" s="38"/>
      <c r="AA93" s="38"/>
      <c r="AB93" s="38"/>
      <c r="AC93" s="38"/>
      <c r="AD93" s="38"/>
      <c r="AE93" s="38"/>
    </row>
    <row r="94" s="2" customFormat="1" ht="10.32" customHeight="1">
      <c r="A94" s="38"/>
      <c r="B94" s="39"/>
      <c r="C94" s="40"/>
      <c r="D94" s="40"/>
      <c r="E94" s="40"/>
      <c r="F94" s="40"/>
      <c r="G94" s="40"/>
      <c r="H94" s="40"/>
      <c r="I94" s="40"/>
      <c r="J94" s="40"/>
      <c r="K94" s="40"/>
      <c r="L94" s="40"/>
      <c r="M94" s="135"/>
      <c r="S94" s="38"/>
      <c r="T94" s="38"/>
      <c r="U94" s="38"/>
      <c r="V94" s="38"/>
      <c r="W94" s="38"/>
      <c r="X94" s="38"/>
      <c r="Y94" s="38"/>
      <c r="Z94" s="38"/>
      <c r="AA94" s="38"/>
      <c r="AB94" s="38"/>
      <c r="AC94" s="38"/>
      <c r="AD94" s="38"/>
      <c r="AE94" s="38"/>
    </row>
    <row r="95" s="11" customFormat="1" ht="29.28" customHeight="1">
      <c r="A95" s="178"/>
      <c r="B95" s="179"/>
      <c r="C95" s="180" t="s">
        <v>120</v>
      </c>
      <c r="D95" s="181" t="s">
        <v>59</v>
      </c>
      <c r="E95" s="181" t="s">
        <v>55</v>
      </c>
      <c r="F95" s="181" t="s">
        <v>56</v>
      </c>
      <c r="G95" s="181" t="s">
        <v>121</v>
      </c>
      <c r="H95" s="181" t="s">
        <v>122</v>
      </c>
      <c r="I95" s="181" t="s">
        <v>123</v>
      </c>
      <c r="J95" s="181" t="s">
        <v>124</v>
      </c>
      <c r="K95" s="181" t="s">
        <v>102</v>
      </c>
      <c r="L95" s="182" t="s">
        <v>125</v>
      </c>
      <c r="M95" s="183"/>
      <c r="N95" s="92" t="s">
        <v>20</v>
      </c>
      <c r="O95" s="93" t="s">
        <v>44</v>
      </c>
      <c r="P95" s="93" t="s">
        <v>126</v>
      </c>
      <c r="Q95" s="93" t="s">
        <v>127</v>
      </c>
      <c r="R95" s="93" t="s">
        <v>128</v>
      </c>
      <c r="S95" s="93" t="s">
        <v>129</v>
      </c>
      <c r="T95" s="93" t="s">
        <v>130</v>
      </c>
      <c r="U95" s="93" t="s">
        <v>131</v>
      </c>
      <c r="V95" s="93" t="s">
        <v>132</v>
      </c>
      <c r="W95" s="93" t="s">
        <v>133</v>
      </c>
      <c r="X95" s="94" t="s">
        <v>134</v>
      </c>
      <c r="Y95" s="178"/>
      <c r="Z95" s="178"/>
      <c r="AA95" s="178"/>
      <c r="AB95" s="178"/>
      <c r="AC95" s="178"/>
      <c r="AD95" s="178"/>
      <c r="AE95" s="178"/>
    </row>
    <row r="96" s="2" customFormat="1" ht="22.8" customHeight="1">
      <c r="A96" s="38"/>
      <c r="B96" s="39"/>
      <c r="C96" s="99" t="s">
        <v>135</v>
      </c>
      <c r="D96" s="40"/>
      <c r="E96" s="40"/>
      <c r="F96" s="40"/>
      <c r="G96" s="40"/>
      <c r="H96" s="40"/>
      <c r="I96" s="40"/>
      <c r="J96" s="40"/>
      <c r="K96" s="184">
        <f>BK96</f>
        <v>0</v>
      </c>
      <c r="L96" s="40"/>
      <c r="M96" s="44"/>
      <c r="N96" s="95"/>
      <c r="O96" s="185"/>
      <c r="P96" s="96"/>
      <c r="Q96" s="186">
        <f>Q97+Q261</f>
        <v>0</v>
      </c>
      <c r="R96" s="186">
        <f>R97+R261</f>
        <v>0</v>
      </c>
      <c r="S96" s="96"/>
      <c r="T96" s="187">
        <f>T97+T261</f>
        <v>0</v>
      </c>
      <c r="U96" s="96"/>
      <c r="V96" s="187">
        <f>V97+V261</f>
        <v>1781.6382988231298</v>
      </c>
      <c r="W96" s="96"/>
      <c r="X96" s="188">
        <f>X97+X261</f>
        <v>4.8221600000000002</v>
      </c>
      <c r="Y96" s="38"/>
      <c r="Z96" s="38"/>
      <c r="AA96" s="38"/>
      <c r="AB96" s="38"/>
      <c r="AC96" s="38"/>
      <c r="AD96" s="38"/>
      <c r="AE96" s="38"/>
      <c r="AT96" s="17" t="s">
        <v>75</v>
      </c>
      <c r="AU96" s="17" t="s">
        <v>103</v>
      </c>
      <c r="BK96" s="189">
        <f>BK97+BK261</f>
        <v>0</v>
      </c>
    </row>
    <row r="97" s="12" customFormat="1" ht="25.92" customHeight="1">
      <c r="A97" s="12"/>
      <c r="B97" s="190"/>
      <c r="C97" s="191"/>
      <c r="D97" s="192" t="s">
        <v>75</v>
      </c>
      <c r="E97" s="193" t="s">
        <v>136</v>
      </c>
      <c r="F97" s="193" t="s">
        <v>137</v>
      </c>
      <c r="G97" s="191"/>
      <c r="H97" s="191"/>
      <c r="I97" s="194"/>
      <c r="J97" s="194"/>
      <c r="K97" s="195">
        <f>BK97</f>
        <v>0</v>
      </c>
      <c r="L97" s="191"/>
      <c r="M97" s="196"/>
      <c r="N97" s="197"/>
      <c r="O97" s="198"/>
      <c r="P97" s="198"/>
      <c r="Q97" s="199">
        <f>Q98+Q194+Q198+Q204+Q214+Q243+Q249+Q258</f>
        <v>0</v>
      </c>
      <c r="R97" s="199">
        <f>R98+R194+R198+R204+R214+R243+R249+R258</f>
        <v>0</v>
      </c>
      <c r="S97" s="198"/>
      <c r="T97" s="200">
        <f>T98+T194+T198+T204+T214+T243+T249+T258</f>
        <v>0</v>
      </c>
      <c r="U97" s="198"/>
      <c r="V97" s="200">
        <f>V98+V194+V198+V204+V214+V243+V249+V258</f>
        <v>1781.6382988231298</v>
      </c>
      <c r="W97" s="198"/>
      <c r="X97" s="201">
        <f>X98+X194+X198+X204+X214+X243+X249+X258</f>
        <v>4.8221600000000002</v>
      </c>
      <c r="Y97" s="12"/>
      <c r="Z97" s="12"/>
      <c r="AA97" s="12"/>
      <c r="AB97" s="12"/>
      <c r="AC97" s="12"/>
      <c r="AD97" s="12"/>
      <c r="AE97" s="12"/>
      <c r="AR97" s="202" t="s">
        <v>84</v>
      </c>
      <c r="AT97" s="203" t="s">
        <v>75</v>
      </c>
      <c r="AU97" s="203" t="s">
        <v>76</v>
      </c>
      <c r="AY97" s="202" t="s">
        <v>138</v>
      </c>
      <c r="BK97" s="204">
        <f>BK98+BK194+BK198+BK204+BK214+BK243+BK249+BK258</f>
        <v>0</v>
      </c>
    </row>
    <row r="98" s="12" customFormat="1" ht="22.8" customHeight="1">
      <c r="A98" s="12"/>
      <c r="B98" s="190"/>
      <c r="C98" s="191"/>
      <c r="D98" s="192" t="s">
        <v>75</v>
      </c>
      <c r="E98" s="205" t="s">
        <v>84</v>
      </c>
      <c r="F98" s="205" t="s">
        <v>139</v>
      </c>
      <c r="G98" s="191"/>
      <c r="H98" s="191"/>
      <c r="I98" s="194"/>
      <c r="J98" s="194"/>
      <c r="K98" s="206">
        <f>BK98</f>
        <v>0</v>
      </c>
      <c r="L98" s="191"/>
      <c r="M98" s="196"/>
      <c r="N98" s="197"/>
      <c r="O98" s="198"/>
      <c r="P98" s="198"/>
      <c r="Q98" s="199">
        <f>SUM(Q99:Q193)</f>
        <v>0</v>
      </c>
      <c r="R98" s="199">
        <f>SUM(R99:R193)</f>
        <v>0</v>
      </c>
      <c r="S98" s="198"/>
      <c r="T98" s="200">
        <f>SUM(T99:T193)</f>
        <v>0</v>
      </c>
      <c r="U98" s="198"/>
      <c r="V98" s="200">
        <f>SUM(V99:V193)</f>
        <v>4.5238049999999994</v>
      </c>
      <c r="W98" s="198"/>
      <c r="X98" s="201">
        <f>SUM(X99:X193)</f>
        <v>4.8221600000000002</v>
      </c>
      <c r="Y98" s="12"/>
      <c r="Z98" s="12"/>
      <c r="AA98" s="12"/>
      <c r="AB98" s="12"/>
      <c r="AC98" s="12"/>
      <c r="AD98" s="12"/>
      <c r="AE98" s="12"/>
      <c r="AR98" s="202" t="s">
        <v>84</v>
      </c>
      <c r="AT98" s="203" t="s">
        <v>75</v>
      </c>
      <c r="AU98" s="203" t="s">
        <v>84</v>
      </c>
      <c r="AY98" s="202" t="s">
        <v>138</v>
      </c>
      <c r="BK98" s="204">
        <f>SUM(BK99:BK193)</f>
        <v>0</v>
      </c>
    </row>
    <row r="99" s="2" customFormat="1" ht="33" customHeight="1">
      <c r="A99" s="38"/>
      <c r="B99" s="39"/>
      <c r="C99" s="207" t="s">
        <v>84</v>
      </c>
      <c r="D99" s="207" t="s">
        <v>140</v>
      </c>
      <c r="E99" s="208" t="s">
        <v>141</v>
      </c>
      <c r="F99" s="209" t="s">
        <v>142</v>
      </c>
      <c r="G99" s="210" t="s">
        <v>143</v>
      </c>
      <c r="H99" s="211">
        <v>12</v>
      </c>
      <c r="I99" s="212"/>
      <c r="J99" s="212"/>
      <c r="K99" s="213">
        <f>ROUND(P99*H99,2)</f>
        <v>0</v>
      </c>
      <c r="L99" s="209" t="s">
        <v>144</v>
      </c>
      <c r="M99" s="44"/>
      <c r="N99" s="214" t="s">
        <v>20</v>
      </c>
      <c r="O99" s="215" t="s">
        <v>45</v>
      </c>
      <c r="P99" s="216">
        <f>I99+J99</f>
        <v>0</v>
      </c>
      <c r="Q99" s="216">
        <f>ROUND(I99*H99,2)</f>
        <v>0</v>
      </c>
      <c r="R99" s="216">
        <f>ROUND(J99*H99,2)</f>
        <v>0</v>
      </c>
      <c r="S99" s="84"/>
      <c r="T99" s="217">
        <f>S99*H99</f>
        <v>0</v>
      </c>
      <c r="U99" s="217">
        <v>0</v>
      </c>
      <c r="V99" s="217">
        <f>U99*H99</f>
        <v>0</v>
      </c>
      <c r="W99" s="217">
        <v>0</v>
      </c>
      <c r="X99" s="218">
        <f>W99*H99</f>
        <v>0</v>
      </c>
      <c r="Y99" s="38"/>
      <c r="Z99" s="38"/>
      <c r="AA99" s="38"/>
      <c r="AB99" s="38"/>
      <c r="AC99" s="38"/>
      <c r="AD99" s="38"/>
      <c r="AE99" s="38"/>
      <c r="AR99" s="219" t="s">
        <v>145</v>
      </c>
      <c r="AT99" s="219" t="s">
        <v>140</v>
      </c>
      <c r="AU99" s="219" t="s">
        <v>86</v>
      </c>
      <c r="AY99" s="17" t="s">
        <v>138</v>
      </c>
      <c r="BE99" s="220">
        <f>IF(O99="základní",K99,0)</f>
        <v>0</v>
      </c>
      <c r="BF99" s="220">
        <f>IF(O99="snížená",K99,0)</f>
        <v>0</v>
      </c>
      <c r="BG99" s="220">
        <f>IF(O99="zákl. přenesená",K99,0)</f>
        <v>0</v>
      </c>
      <c r="BH99" s="220">
        <f>IF(O99="sníž. přenesená",K99,0)</f>
        <v>0</v>
      </c>
      <c r="BI99" s="220">
        <f>IF(O99="nulová",K99,0)</f>
        <v>0</v>
      </c>
      <c r="BJ99" s="17" t="s">
        <v>84</v>
      </c>
      <c r="BK99" s="220">
        <f>ROUND(P99*H99,2)</f>
        <v>0</v>
      </c>
      <c r="BL99" s="17" t="s">
        <v>145</v>
      </c>
      <c r="BM99" s="219" t="s">
        <v>146</v>
      </c>
    </row>
    <row r="100" s="2" customFormat="1">
      <c r="A100" s="38"/>
      <c r="B100" s="39"/>
      <c r="C100" s="40"/>
      <c r="D100" s="221" t="s">
        <v>147</v>
      </c>
      <c r="E100" s="40"/>
      <c r="F100" s="222" t="s">
        <v>148</v>
      </c>
      <c r="G100" s="40"/>
      <c r="H100" s="40"/>
      <c r="I100" s="223"/>
      <c r="J100" s="223"/>
      <c r="K100" s="40"/>
      <c r="L100" s="40"/>
      <c r="M100" s="44"/>
      <c r="N100" s="224"/>
      <c r="O100" s="225"/>
      <c r="P100" s="84"/>
      <c r="Q100" s="84"/>
      <c r="R100" s="84"/>
      <c r="S100" s="84"/>
      <c r="T100" s="84"/>
      <c r="U100" s="84"/>
      <c r="V100" s="84"/>
      <c r="W100" s="84"/>
      <c r="X100" s="85"/>
      <c r="Y100" s="38"/>
      <c r="Z100" s="38"/>
      <c r="AA100" s="38"/>
      <c r="AB100" s="38"/>
      <c r="AC100" s="38"/>
      <c r="AD100" s="38"/>
      <c r="AE100" s="38"/>
      <c r="AT100" s="17" t="s">
        <v>147</v>
      </c>
      <c r="AU100" s="17" t="s">
        <v>86</v>
      </c>
    </row>
    <row r="101" s="13" customFormat="1">
      <c r="A101" s="13"/>
      <c r="B101" s="226"/>
      <c r="C101" s="227"/>
      <c r="D101" s="228" t="s">
        <v>149</v>
      </c>
      <c r="E101" s="229" t="s">
        <v>20</v>
      </c>
      <c r="F101" s="230" t="s">
        <v>150</v>
      </c>
      <c r="G101" s="227"/>
      <c r="H101" s="231">
        <v>12</v>
      </c>
      <c r="I101" s="232"/>
      <c r="J101" s="232"/>
      <c r="K101" s="227"/>
      <c r="L101" s="227"/>
      <c r="M101" s="233"/>
      <c r="N101" s="234"/>
      <c r="O101" s="235"/>
      <c r="P101" s="235"/>
      <c r="Q101" s="235"/>
      <c r="R101" s="235"/>
      <c r="S101" s="235"/>
      <c r="T101" s="235"/>
      <c r="U101" s="235"/>
      <c r="V101" s="235"/>
      <c r="W101" s="235"/>
      <c r="X101" s="236"/>
      <c r="Y101" s="13"/>
      <c r="Z101" s="13"/>
      <c r="AA101" s="13"/>
      <c r="AB101" s="13"/>
      <c r="AC101" s="13"/>
      <c r="AD101" s="13"/>
      <c r="AE101" s="13"/>
      <c r="AT101" s="237" t="s">
        <v>149</v>
      </c>
      <c r="AU101" s="237" t="s">
        <v>86</v>
      </c>
      <c r="AV101" s="13" t="s">
        <v>86</v>
      </c>
      <c r="AW101" s="13" t="s">
        <v>5</v>
      </c>
      <c r="AX101" s="13" t="s">
        <v>84</v>
      </c>
      <c r="AY101" s="237" t="s">
        <v>138</v>
      </c>
    </row>
    <row r="102" s="2" customFormat="1" ht="24.15" customHeight="1">
      <c r="A102" s="38"/>
      <c r="B102" s="39"/>
      <c r="C102" s="207" t="s">
        <v>86</v>
      </c>
      <c r="D102" s="207" t="s">
        <v>140</v>
      </c>
      <c r="E102" s="208" t="s">
        <v>151</v>
      </c>
      <c r="F102" s="209" t="s">
        <v>152</v>
      </c>
      <c r="G102" s="210" t="s">
        <v>143</v>
      </c>
      <c r="H102" s="211">
        <v>12</v>
      </c>
      <c r="I102" s="212"/>
      <c r="J102" s="212"/>
      <c r="K102" s="213">
        <f>ROUND(P102*H102,2)</f>
        <v>0</v>
      </c>
      <c r="L102" s="209" t="s">
        <v>144</v>
      </c>
      <c r="M102" s="44"/>
      <c r="N102" s="214" t="s">
        <v>20</v>
      </c>
      <c r="O102" s="215" t="s">
        <v>45</v>
      </c>
      <c r="P102" s="216">
        <f>I102+J102</f>
        <v>0</v>
      </c>
      <c r="Q102" s="216">
        <f>ROUND(I102*H102,2)</f>
        <v>0</v>
      </c>
      <c r="R102" s="216">
        <f>ROUND(J102*H102,2)</f>
        <v>0</v>
      </c>
      <c r="S102" s="84"/>
      <c r="T102" s="217">
        <f>S102*H102</f>
        <v>0</v>
      </c>
      <c r="U102" s="217">
        <v>0</v>
      </c>
      <c r="V102" s="217">
        <f>U102*H102</f>
        <v>0</v>
      </c>
      <c r="W102" s="217">
        <v>0</v>
      </c>
      <c r="X102" s="218">
        <f>W102*H102</f>
        <v>0</v>
      </c>
      <c r="Y102" s="38"/>
      <c r="Z102" s="38"/>
      <c r="AA102" s="38"/>
      <c r="AB102" s="38"/>
      <c r="AC102" s="38"/>
      <c r="AD102" s="38"/>
      <c r="AE102" s="38"/>
      <c r="AR102" s="219" t="s">
        <v>145</v>
      </c>
      <c r="AT102" s="219" t="s">
        <v>140</v>
      </c>
      <c r="AU102" s="219" t="s">
        <v>86</v>
      </c>
      <c r="AY102" s="17" t="s">
        <v>138</v>
      </c>
      <c r="BE102" s="220">
        <f>IF(O102="základní",K102,0)</f>
        <v>0</v>
      </c>
      <c r="BF102" s="220">
        <f>IF(O102="snížená",K102,0)</f>
        <v>0</v>
      </c>
      <c r="BG102" s="220">
        <f>IF(O102="zákl. přenesená",K102,0)</f>
        <v>0</v>
      </c>
      <c r="BH102" s="220">
        <f>IF(O102="sníž. přenesená",K102,0)</f>
        <v>0</v>
      </c>
      <c r="BI102" s="220">
        <f>IF(O102="nulová",K102,0)</f>
        <v>0</v>
      </c>
      <c r="BJ102" s="17" t="s">
        <v>84</v>
      </c>
      <c r="BK102" s="220">
        <f>ROUND(P102*H102,2)</f>
        <v>0</v>
      </c>
      <c r="BL102" s="17" t="s">
        <v>145</v>
      </c>
      <c r="BM102" s="219" t="s">
        <v>153</v>
      </c>
    </row>
    <row r="103" s="2" customFormat="1">
      <c r="A103" s="38"/>
      <c r="B103" s="39"/>
      <c r="C103" s="40"/>
      <c r="D103" s="221" t="s">
        <v>147</v>
      </c>
      <c r="E103" s="40"/>
      <c r="F103" s="222" t="s">
        <v>154</v>
      </c>
      <c r="G103" s="40"/>
      <c r="H103" s="40"/>
      <c r="I103" s="223"/>
      <c r="J103" s="223"/>
      <c r="K103" s="40"/>
      <c r="L103" s="40"/>
      <c r="M103" s="44"/>
      <c r="N103" s="224"/>
      <c r="O103" s="225"/>
      <c r="P103" s="84"/>
      <c r="Q103" s="84"/>
      <c r="R103" s="84"/>
      <c r="S103" s="84"/>
      <c r="T103" s="84"/>
      <c r="U103" s="84"/>
      <c r="V103" s="84"/>
      <c r="W103" s="84"/>
      <c r="X103" s="85"/>
      <c r="Y103" s="38"/>
      <c r="Z103" s="38"/>
      <c r="AA103" s="38"/>
      <c r="AB103" s="38"/>
      <c r="AC103" s="38"/>
      <c r="AD103" s="38"/>
      <c r="AE103" s="38"/>
      <c r="AT103" s="17" t="s">
        <v>147</v>
      </c>
      <c r="AU103" s="17" t="s">
        <v>86</v>
      </c>
    </row>
    <row r="104" s="2" customFormat="1" ht="33" customHeight="1">
      <c r="A104" s="38"/>
      <c r="B104" s="39"/>
      <c r="C104" s="207" t="s">
        <v>155</v>
      </c>
      <c r="D104" s="207" t="s">
        <v>140</v>
      </c>
      <c r="E104" s="208" t="s">
        <v>156</v>
      </c>
      <c r="F104" s="209" t="s">
        <v>157</v>
      </c>
      <c r="G104" s="210" t="s">
        <v>143</v>
      </c>
      <c r="H104" s="211">
        <v>12</v>
      </c>
      <c r="I104" s="212"/>
      <c r="J104" s="212"/>
      <c r="K104" s="213">
        <f>ROUND(P104*H104,2)</f>
        <v>0</v>
      </c>
      <c r="L104" s="209" t="s">
        <v>144</v>
      </c>
      <c r="M104" s="44"/>
      <c r="N104" s="214" t="s">
        <v>20</v>
      </c>
      <c r="O104" s="215" t="s">
        <v>45</v>
      </c>
      <c r="P104" s="216">
        <f>I104+J104</f>
        <v>0</v>
      </c>
      <c r="Q104" s="216">
        <f>ROUND(I104*H104,2)</f>
        <v>0</v>
      </c>
      <c r="R104" s="216">
        <f>ROUND(J104*H104,2)</f>
        <v>0</v>
      </c>
      <c r="S104" s="84"/>
      <c r="T104" s="217">
        <f>S104*H104</f>
        <v>0</v>
      </c>
      <c r="U104" s="217">
        <v>0</v>
      </c>
      <c r="V104" s="217">
        <f>U104*H104</f>
        <v>0</v>
      </c>
      <c r="W104" s="217">
        <v>0</v>
      </c>
      <c r="X104" s="218">
        <f>W104*H104</f>
        <v>0</v>
      </c>
      <c r="Y104" s="38"/>
      <c r="Z104" s="38"/>
      <c r="AA104" s="38"/>
      <c r="AB104" s="38"/>
      <c r="AC104" s="38"/>
      <c r="AD104" s="38"/>
      <c r="AE104" s="38"/>
      <c r="AR104" s="219" t="s">
        <v>145</v>
      </c>
      <c r="AT104" s="219" t="s">
        <v>140</v>
      </c>
      <c r="AU104" s="219" t="s">
        <v>86</v>
      </c>
      <c r="AY104" s="17" t="s">
        <v>138</v>
      </c>
      <c r="BE104" s="220">
        <f>IF(O104="základní",K104,0)</f>
        <v>0</v>
      </c>
      <c r="BF104" s="220">
        <f>IF(O104="snížená",K104,0)</f>
        <v>0</v>
      </c>
      <c r="BG104" s="220">
        <f>IF(O104="zákl. přenesená",K104,0)</f>
        <v>0</v>
      </c>
      <c r="BH104" s="220">
        <f>IF(O104="sníž. přenesená",K104,0)</f>
        <v>0</v>
      </c>
      <c r="BI104" s="220">
        <f>IF(O104="nulová",K104,0)</f>
        <v>0</v>
      </c>
      <c r="BJ104" s="17" t="s">
        <v>84</v>
      </c>
      <c r="BK104" s="220">
        <f>ROUND(P104*H104,2)</f>
        <v>0</v>
      </c>
      <c r="BL104" s="17" t="s">
        <v>145</v>
      </c>
      <c r="BM104" s="219" t="s">
        <v>158</v>
      </c>
    </row>
    <row r="105" s="2" customFormat="1">
      <c r="A105" s="38"/>
      <c r="B105" s="39"/>
      <c r="C105" s="40"/>
      <c r="D105" s="221" t="s">
        <v>147</v>
      </c>
      <c r="E105" s="40"/>
      <c r="F105" s="222" t="s">
        <v>159</v>
      </c>
      <c r="G105" s="40"/>
      <c r="H105" s="40"/>
      <c r="I105" s="223"/>
      <c r="J105" s="223"/>
      <c r="K105" s="40"/>
      <c r="L105" s="40"/>
      <c r="M105" s="44"/>
      <c r="N105" s="224"/>
      <c r="O105" s="225"/>
      <c r="P105" s="84"/>
      <c r="Q105" s="84"/>
      <c r="R105" s="84"/>
      <c r="S105" s="84"/>
      <c r="T105" s="84"/>
      <c r="U105" s="84"/>
      <c r="V105" s="84"/>
      <c r="W105" s="84"/>
      <c r="X105" s="85"/>
      <c r="Y105" s="38"/>
      <c r="Z105" s="38"/>
      <c r="AA105" s="38"/>
      <c r="AB105" s="38"/>
      <c r="AC105" s="38"/>
      <c r="AD105" s="38"/>
      <c r="AE105" s="38"/>
      <c r="AT105" s="17" t="s">
        <v>147</v>
      </c>
      <c r="AU105" s="17" t="s">
        <v>86</v>
      </c>
    </row>
    <row r="106" s="2" customFormat="1" ht="24.15" customHeight="1">
      <c r="A106" s="38"/>
      <c r="B106" s="39"/>
      <c r="C106" s="207" t="s">
        <v>145</v>
      </c>
      <c r="D106" s="207" t="s">
        <v>140</v>
      </c>
      <c r="E106" s="208" t="s">
        <v>160</v>
      </c>
      <c r="F106" s="209" t="s">
        <v>161</v>
      </c>
      <c r="G106" s="210" t="s">
        <v>143</v>
      </c>
      <c r="H106" s="211">
        <v>12</v>
      </c>
      <c r="I106" s="212"/>
      <c r="J106" s="212"/>
      <c r="K106" s="213">
        <f>ROUND(P106*H106,2)</f>
        <v>0</v>
      </c>
      <c r="L106" s="209" t="s">
        <v>144</v>
      </c>
      <c r="M106" s="44"/>
      <c r="N106" s="214" t="s">
        <v>20</v>
      </c>
      <c r="O106" s="215" t="s">
        <v>45</v>
      </c>
      <c r="P106" s="216">
        <f>I106+J106</f>
        <v>0</v>
      </c>
      <c r="Q106" s="216">
        <f>ROUND(I106*H106,2)</f>
        <v>0</v>
      </c>
      <c r="R106" s="216">
        <f>ROUND(J106*H106,2)</f>
        <v>0</v>
      </c>
      <c r="S106" s="84"/>
      <c r="T106" s="217">
        <f>S106*H106</f>
        <v>0</v>
      </c>
      <c r="U106" s="217">
        <v>0.00027</v>
      </c>
      <c r="V106" s="217">
        <f>U106*H106</f>
        <v>0.0032399999999999998</v>
      </c>
      <c r="W106" s="217">
        <v>0</v>
      </c>
      <c r="X106" s="218">
        <f>W106*H106</f>
        <v>0</v>
      </c>
      <c r="Y106" s="38"/>
      <c r="Z106" s="38"/>
      <c r="AA106" s="38"/>
      <c r="AB106" s="38"/>
      <c r="AC106" s="38"/>
      <c r="AD106" s="38"/>
      <c r="AE106" s="38"/>
      <c r="AR106" s="219" t="s">
        <v>145</v>
      </c>
      <c r="AT106" s="219" t="s">
        <v>140</v>
      </c>
      <c r="AU106" s="219" t="s">
        <v>86</v>
      </c>
      <c r="AY106" s="17" t="s">
        <v>138</v>
      </c>
      <c r="BE106" s="220">
        <f>IF(O106="základní",K106,0)</f>
        <v>0</v>
      </c>
      <c r="BF106" s="220">
        <f>IF(O106="snížená",K106,0)</f>
        <v>0</v>
      </c>
      <c r="BG106" s="220">
        <f>IF(O106="zákl. přenesená",K106,0)</f>
        <v>0</v>
      </c>
      <c r="BH106" s="220">
        <f>IF(O106="sníž. přenesená",K106,0)</f>
        <v>0</v>
      </c>
      <c r="BI106" s="220">
        <f>IF(O106="nulová",K106,0)</f>
        <v>0</v>
      </c>
      <c r="BJ106" s="17" t="s">
        <v>84</v>
      </c>
      <c r="BK106" s="220">
        <f>ROUND(P106*H106,2)</f>
        <v>0</v>
      </c>
      <c r="BL106" s="17" t="s">
        <v>145</v>
      </c>
      <c r="BM106" s="219" t="s">
        <v>162</v>
      </c>
    </row>
    <row r="107" s="2" customFormat="1">
      <c r="A107" s="38"/>
      <c r="B107" s="39"/>
      <c r="C107" s="40"/>
      <c r="D107" s="221" t="s">
        <v>147</v>
      </c>
      <c r="E107" s="40"/>
      <c r="F107" s="222" t="s">
        <v>163</v>
      </c>
      <c r="G107" s="40"/>
      <c r="H107" s="40"/>
      <c r="I107" s="223"/>
      <c r="J107" s="223"/>
      <c r="K107" s="40"/>
      <c r="L107" s="40"/>
      <c r="M107" s="44"/>
      <c r="N107" s="224"/>
      <c r="O107" s="225"/>
      <c r="P107" s="84"/>
      <c r="Q107" s="84"/>
      <c r="R107" s="84"/>
      <c r="S107" s="84"/>
      <c r="T107" s="84"/>
      <c r="U107" s="84"/>
      <c r="V107" s="84"/>
      <c r="W107" s="84"/>
      <c r="X107" s="85"/>
      <c r="Y107" s="38"/>
      <c r="Z107" s="38"/>
      <c r="AA107" s="38"/>
      <c r="AB107" s="38"/>
      <c r="AC107" s="38"/>
      <c r="AD107" s="38"/>
      <c r="AE107" s="38"/>
      <c r="AT107" s="17" t="s">
        <v>147</v>
      </c>
      <c r="AU107" s="17" t="s">
        <v>86</v>
      </c>
    </row>
    <row r="108" s="2" customFormat="1" ht="55.5" customHeight="1">
      <c r="A108" s="38"/>
      <c r="B108" s="39"/>
      <c r="C108" s="207" t="s">
        <v>164</v>
      </c>
      <c r="D108" s="207" t="s">
        <v>140</v>
      </c>
      <c r="E108" s="208" t="s">
        <v>165</v>
      </c>
      <c r="F108" s="209" t="s">
        <v>166</v>
      </c>
      <c r="G108" s="210" t="s">
        <v>167</v>
      </c>
      <c r="H108" s="211">
        <v>15.26</v>
      </c>
      <c r="I108" s="212"/>
      <c r="J108" s="212"/>
      <c r="K108" s="213">
        <f>ROUND(P108*H108,2)</f>
        <v>0</v>
      </c>
      <c r="L108" s="209" t="s">
        <v>144</v>
      </c>
      <c r="M108" s="44"/>
      <c r="N108" s="214" t="s">
        <v>20</v>
      </c>
      <c r="O108" s="215" t="s">
        <v>45</v>
      </c>
      <c r="P108" s="216">
        <f>I108+J108</f>
        <v>0</v>
      </c>
      <c r="Q108" s="216">
        <f>ROUND(I108*H108,2)</f>
        <v>0</v>
      </c>
      <c r="R108" s="216">
        <f>ROUND(J108*H108,2)</f>
        <v>0</v>
      </c>
      <c r="S108" s="84"/>
      <c r="T108" s="217">
        <f>S108*H108</f>
        <v>0</v>
      </c>
      <c r="U108" s="217">
        <v>0</v>
      </c>
      <c r="V108" s="217">
        <f>U108*H108</f>
        <v>0</v>
      </c>
      <c r="W108" s="217">
        <v>0.316</v>
      </c>
      <c r="X108" s="218">
        <f>W108*H108</f>
        <v>4.8221600000000002</v>
      </c>
      <c r="Y108" s="38"/>
      <c r="Z108" s="38"/>
      <c r="AA108" s="38"/>
      <c r="AB108" s="38"/>
      <c r="AC108" s="38"/>
      <c r="AD108" s="38"/>
      <c r="AE108" s="38"/>
      <c r="AR108" s="219" t="s">
        <v>145</v>
      </c>
      <c r="AT108" s="219" t="s">
        <v>140</v>
      </c>
      <c r="AU108" s="219" t="s">
        <v>86</v>
      </c>
      <c r="AY108" s="17" t="s">
        <v>138</v>
      </c>
      <c r="BE108" s="220">
        <f>IF(O108="základní",K108,0)</f>
        <v>0</v>
      </c>
      <c r="BF108" s="220">
        <f>IF(O108="snížená",K108,0)</f>
        <v>0</v>
      </c>
      <c r="BG108" s="220">
        <f>IF(O108="zákl. přenesená",K108,0)</f>
        <v>0</v>
      </c>
      <c r="BH108" s="220">
        <f>IF(O108="sníž. přenesená",K108,0)</f>
        <v>0</v>
      </c>
      <c r="BI108" s="220">
        <f>IF(O108="nulová",K108,0)</f>
        <v>0</v>
      </c>
      <c r="BJ108" s="17" t="s">
        <v>84</v>
      </c>
      <c r="BK108" s="220">
        <f>ROUND(P108*H108,2)</f>
        <v>0</v>
      </c>
      <c r="BL108" s="17" t="s">
        <v>145</v>
      </c>
      <c r="BM108" s="219" t="s">
        <v>168</v>
      </c>
    </row>
    <row r="109" s="2" customFormat="1">
      <c r="A109" s="38"/>
      <c r="B109" s="39"/>
      <c r="C109" s="40"/>
      <c r="D109" s="221" t="s">
        <v>147</v>
      </c>
      <c r="E109" s="40"/>
      <c r="F109" s="222" t="s">
        <v>169</v>
      </c>
      <c r="G109" s="40"/>
      <c r="H109" s="40"/>
      <c r="I109" s="223"/>
      <c r="J109" s="223"/>
      <c r="K109" s="40"/>
      <c r="L109" s="40"/>
      <c r="M109" s="44"/>
      <c r="N109" s="224"/>
      <c r="O109" s="225"/>
      <c r="P109" s="84"/>
      <c r="Q109" s="84"/>
      <c r="R109" s="84"/>
      <c r="S109" s="84"/>
      <c r="T109" s="84"/>
      <c r="U109" s="84"/>
      <c r="V109" s="84"/>
      <c r="W109" s="84"/>
      <c r="X109" s="85"/>
      <c r="Y109" s="38"/>
      <c r="Z109" s="38"/>
      <c r="AA109" s="38"/>
      <c r="AB109" s="38"/>
      <c r="AC109" s="38"/>
      <c r="AD109" s="38"/>
      <c r="AE109" s="38"/>
      <c r="AT109" s="17" t="s">
        <v>147</v>
      </c>
      <c r="AU109" s="17" t="s">
        <v>86</v>
      </c>
    </row>
    <row r="110" s="13" customFormat="1">
      <c r="A110" s="13"/>
      <c r="B110" s="226"/>
      <c r="C110" s="227"/>
      <c r="D110" s="228" t="s">
        <v>149</v>
      </c>
      <c r="E110" s="229" t="s">
        <v>20</v>
      </c>
      <c r="F110" s="230" t="s">
        <v>170</v>
      </c>
      <c r="G110" s="227"/>
      <c r="H110" s="231">
        <v>15.26</v>
      </c>
      <c r="I110" s="232"/>
      <c r="J110" s="232"/>
      <c r="K110" s="227"/>
      <c r="L110" s="227"/>
      <c r="M110" s="233"/>
      <c r="N110" s="234"/>
      <c r="O110" s="235"/>
      <c r="P110" s="235"/>
      <c r="Q110" s="235"/>
      <c r="R110" s="235"/>
      <c r="S110" s="235"/>
      <c r="T110" s="235"/>
      <c r="U110" s="235"/>
      <c r="V110" s="235"/>
      <c r="W110" s="235"/>
      <c r="X110" s="236"/>
      <c r="Y110" s="13"/>
      <c r="Z110" s="13"/>
      <c r="AA110" s="13"/>
      <c r="AB110" s="13"/>
      <c r="AC110" s="13"/>
      <c r="AD110" s="13"/>
      <c r="AE110" s="13"/>
      <c r="AT110" s="237" t="s">
        <v>149</v>
      </c>
      <c r="AU110" s="237" t="s">
        <v>86</v>
      </c>
      <c r="AV110" s="13" t="s">
        <v>86</v>
      </c>
      <c r="AW110" s="13" t="s">
        <v>5</v>
      </c>
      <c r="AX110" s="13" t="s">
        <v>84</v>
      </c>
      <c r="AY110" s="237" t="s">
        <v>138</v>
      </c>
    </row>
    <row r="111" s="2" customFormat="1" ht="33" customHeight="1">
      <c r="A111" s="38"/>
      <c r="B111" s="39"/>
      <c r="C111" s="207" t="s">
        <v>171</v>
      </c>
      <c r="D111" s="207" t="s">
        <v>140</v>
      </c>
      <c r="E111" s="208" t="s">
        <v>172</v>
      </c>
      <c r="F111" s="209" t="s">
        <v>173</v>
      </c>
      <c r="G111" s="210" t="s">
        <v>174</v>
      </c>
      <c r="H111" s="211">
        <v>1</v>
      </c>
      <c r="I111" s="212"/>
      <c r="J111" s="212"/>
      <c r="K111" s="213">
        <f>ROUND(P111*H111,2)</f>
        <v>0</v>
      </c>
      <c r="L111" s="209" t="s">
        <v>20</v>
      </c>
      <c r="M111" s="44"/>
      <c r="N111" s="214" t="s">
        <v>20</v>
      </c>
      <c r="O111" s="215" t="s">
        <v>45</v>
      </c>
      <c r="P111" s="216">
        <f>I111+J111</f>
        <v>0</v>
      </c>
      <c r="Q111" s="216">
        <f>ROUND(I111*H111,2)</f>
        <v>0</v>
      </c>
      <c r="R111" s="216">
        <f>ROUND(J111*H111,2)</f>
        <v>0</v>
      </c>
      <c r="S111" s="84"/>
      <c r="T111" s="217">
        <f>S111*H111</f>
        <v>0</v>
      </c>
      <c r="U111" s="217">
        <v>0</v>
      </c>
      <c r="V111" s="217">
        <f>U111*H111</f>
        <v>0</v>
      </c>
      <c r="W111" s="217">
        <v>0</v>
      </c>
      <c r="X111" s="218">
        <f>W111*H111</f>
        <v>0</v>
      </c>
      <c r="Y111" s="38"/>
      <c r="Z111" s="38"/>
      <c r="AA111" s="38"/>
      <c r="AB111" s="38"/>
      <c r="AC111" s="38"/>
      <c r="AD111" s="38"/>
      <c r="AE111" s="38"/>
      <c r="AR111" s="219" t="s">
        <v>145</v>
      </c>
      <c r="AT111" s="219" t="s">
        <v>140</v>
      </c>
      <c r="AU111" s="219" t="s">
        <v>86</v>
      </c>
      <c r="AY111" s="17" t="s">
        <v>138</v>
      </c>
      <c r="BE111" s="220">
        <f>IF(O111="základní",K111,0)</f>
        <v>0</v>
      </c>
      <c r="BF111" s="220">
        <f>IF(O111="snížená",K111,0)</f>
        <v>0</v>
      </c>
      <c r="BG111" s="220">
        <f>IF(O111="zákl. přenesená",K111,0)</f>
        <v>0</v>
      </c>
      <c r="BH111" s="220">
        <f>IF(O111="sníž. přenesená",K111,0)</f>
        <v>0</v>
      </c>
      <c r="BI111" s="220">
        <f>IF(O111="nulová",K111,0)</f>
        <v>0</v>
      </c>
      <c r="BJ111" s="17" t="s">
        <v>84</v>
      </c>
      <c r="BK111" s="220">
        <f>ROUND(P111*H111,2)</f>
        <v>0</v>
      </c>
      <c r="BL111" s="17" t="s">
        <v>145</v>
      </c>
      <c r="BM111" s="219" t="s">
        <v>175</v>
      </c>
    </row>
    <row r="112" s="2" customFormat="1">
      <c r="A112" s="38"/>
      <c r="B112" s="39"/>
      <c r="C112" s="40"/>
      <c r="D112" s="228" t="s">
        <v>176</v>
      </c>
      <c r="E112" s="40"/>
      <c r="F112" s="238" t="s">
        <v>177</v>
      </c>
      <c r="G112" s="40"/>
      <c r="H112" s="40"/>
      <c r="I112" s="223"/>
      <c r="J112" s="223"/>
      <c r="K112" s="40"/>
      <c r="L112" s="40"/>
      <c r="M112" s="44"/>
      <c r="N112" s="224"/>
      <c r="O112" s="225"/>
      <c r="P112" s="84"/>
      <c r="Q112" s="84"/>
      <c r="R112" s="84"/>
      <c r="S112" s="84"/>
      <c r="T112" s="84"/>
      <c r="U112" s="84"/>
      <c r="V112" s="84"/>
      <c r="W112" s="84"/>
      <c r="X112" s="85"/>
      <c r="Y112" s="38"/>
      <c r="Z112" s="38"/>
      <c r="AA112" s="38"/>
      <c r="AB112" s="38"/>
      <c r="AC112" s="38"/>
      <c r="AD112" s="38"/>
      <c r="AE112" s="38"/>
      <c r="AT112" s="17" t="s">
        <v>176</v>
      </c>
      <c r="AU112" s="17" t="s">
        <v>86</v>
      </c>
    </row>
    <row r="113" s="13" customFormat="1">
      <c r="A113" s="13"/>
      <c r="B113" s="226"/>
      <c r="C113" s="227"/>
      <c r="D113" s="228" t="s">
        <v>149</v>
      </c>
      <c r="E113" s="229" t="s">
        <v>20</v>
      </c>
      <c r="F113" s="230" t="s">
        <v>84</v>
      </c>
      <c r="G113" s="227"/>
      <c r="H113" s="231">
        <v>1</v>
      </c>
      <c r="I113" s="232"/>
      <c r="J113" s="232"/>
      <c r="K113" s="227"/>
      <c r="L113" s="227"/>
      <c r="M113" s="233"/>
      <c r="N113" s="234"/>
      <c r="O113" s="235"/>
      <c r="P113" s="235"/>
      <c r="Q113" s="235"/>
      <c r="R113" s="235"/>
      <c r="S113" s="235"/>
      <c r="T113" s="235"/>
      <c r="U113" s="235"/>
      <c r="V113" s="235"/>
      <c r="W113" s="235"/>
      <c r="X113" s="236"/>
      <c r="Y113" s="13"/>
      <c r="Z113" s="13"/>
      <c r="AA113" s="13"/>
      <c r="AB113" s="13"/>
      <c r="AC113" s="13"/>
      <c r="AD113" s="13"/>
      <c r="AE113" s="13"/>
      <c r="AT113" s="237" t="s">
        <v>149</v>
      </c>
      <c r="AU113" s="237" t="s">
        <v>86</v>
      </c>
      <c r="AV113" s="13" t="s">
        <v>86</v>
      </c>
      <c r="AW113" s="13" t="s">
        <v>5</v>
      </c>
      <c r="AX113" s="13" t="s">
        <v>84</v>
      </c>
      <c r="AY113" s="237" t="s">
        <v>138</v>
      </c>
    </row>
    <row r="114" s="2" customFormat="1" ht="24.15" customHeight="1">
      <c r="A114" s="38"/>
      <c r="B114" s="39"/>
      <c r="C114" s="207" t="s">
        <v>178</v>
      </c>
      <c r="D114" s="207" t="s">
        <v>140</v>
      </c>
      <c r="E114" s="208" t="s">
        <v>179</v>
      </c>
      <c r="F114" s="209" t="s">
        <v>180</v>
      </c>
      <c r="G114" s="210" t="s">
        <v>167</v>
      </c>
      <c r="H114" s="211">
        <v>970.23000000000002</v>
      </c>
      <c r="I114" s="212"/>
      <c r="J114" s="212"/>
      <c r="K114" s="213">
        <f>ROUND(P114*H114,2)</f>
        <v>0</v>
      </c>
      <c r="L114" s="209" t="s">
        <v>144</v>
      </c>
      <c r="M114" s="44"/>
      <c r="N114" s="214" t="s">
        <v>20</v>
      </c>
      <c r="O114" s="215" t="s">
        <v>45</v>
      </c>
      <c r="P114" s="216">
        <f>I114+J114</f>
        <v>0</v>
      </c>
      <c r="Q114" s="216">
        <f>ROUND(I114*H114,2)</f>
        <v>0</v>
      </c>
      <c r="R114" s="216">
        <f>ROUND(J114*H114,2)</f>
        <v>0</v>
      </c>
      <c r="S114" s="84"/>
      <c r="T114" s="217">
        <f>S114*H114</f>
        <v>0</v>
      </c>
      <c r="U114" s="217">
        <v>0</v>
      </c>
      <c r="V114" s="217">
        <f>U114*H114</f>
        <v>0</v>
      </c>
      <c r="W114" s="217">
        <v>0</v>
      </c>
      <c r="X114" s="218">
        <f>W114*H114</f>
        <v>0</v>
      </c>
      <c r="Y114" s="38"/>
      <c r="Z114" s="38"/>
      <c r="AA114" s="38"/>
      <c r="AB114" s="38"/>
      <c r="AC114" s="38"/>
      <c r="AD114" s="38"/>
      <c r="AE114" s="38"/>
      <c r="AR114" s="219" t="s">
        <v>145</v>
      </c>
      <c r="AT114" s="219" t="s">
        <v>140</v>
      </c>
      <c r="AU114" s="219" t="s">
        <v>86</v>
      </c>
      <c r="AY114" s="17" t="s">
        <v>138</v>
      </c>
      <c r="BE114" s="220">
        <f>IF(O114="základní",K114,0)</f>
        <v>0</v>
      </c>
      <c r="BF114" s="220">
        <f>IF(O114="snížená",K114,0)</f>
        <v>0</v>
      </c>
      <c r="BG114" s="220">
        <f>IF(O114="zákl. přenesená",K114,0)</f>
        <v>0</v>
      </c>
      <c r="BH114" s="220">
        <f>IF(O114="sníž. přenesená",K114,0)</f>
        <v>0</v>
      </c>
      <c r="BI114" s="220">
        <f>IF(O114="nulová",K114,0)</f>
        <v>0</v>
      </c>
      <c r="BJ114" s="17" t="s">
        <v>84</v>
      </c>
      <c r="BK114" s="220">
        <f>ROUND(P114*H114,2)</f>
        <v>0</v>
      </c>
      <c r="BL114" s="17" t="s">
        <v>145</v>
      </c>
      <c r="BM114" s="219" t="s">
        <v>181</v>
      </c>
    </row>
    <row r="115" s="2" customFormat="1">
      <c r="A115" s="38"/>
      <c r="B115" s="39"/>
      <c r="C115" s="40"/>
      <c r="D115" s="221" t="s">
        <v>147</v>
      </c>
      <c r="E115" s="40"/>
      <c r="F115" s="222" t="s">
        <v>182</v>
      </c>
      <c r="G115" s="40"/>
      <c r="H115" s="40"/>
      <c r="I115" s="223"/>
      <c r="J115" s="223"/>
      <c r="K115" s="40"/>
      <c r="L115" s="40"/>
      <c r="M115" s="44"/>
      <c r="N115" s="224"/>
      <c r="O115" s="225"/>
      <c r="P115" s="84"/>
      <c r="Q115" s="84"/>
      <c r="R115" s="84"/>
      <c r="S115" s="84"/>
      <c r="T115" s="84"/>
      <c r="U115" s="84"/>
      <c r="V115" s="84"/>
      <c r="W115" s="84"/>
      <c r="X115" s="85"/>
      <c r="Y115" s="38"/>
      <c r="Z115" s="38"/>
      <c r="AA115" s="38"/>
      <c r="AB115" s="38"/>
      <c r="AC115" s="38"/>
      <c r="AD115" s="38"/>
      <c r="AE115" s="38"/>
      <c r="AT115" s="17" t="s">
        <v>147</v>
      </c>
      <c r="AU115" s="17" t="s">
        <v>86</v>
      </c>
    </row>
    <row r="116" s="13" customFormat="1">
      <c r="A116" s="13"/>
      <c r="B116" s="226"/>
      <c r="C116" s="227"/>
      <c r="D116" s="228" t="s">
        <v>149</v>
      </c>
      <c r="E116" s="229" t="s">
        <v>20</v>
      </c>
      <c r="F116" s="230" t="s">
        <v>183</v>
      </c>
      <c r="G116" s="227"/>
      <c r="H116" s="231">
        <v>219.59999999999999</v>
      </c>
      <c r="I116" s="232"/>
      <c r="J116" s="232"/>
      <c r="K116" s="227"/>
      <c r="L116" s="227"/>
      <c r="M116" s="233"/>
      <c r="N116" s="234"/>
      <c r="O116" s="235"/>
      <c r="P116" s="235"/>
      <c r="Q116" s="235"/>
      <c r="R116" s="235"/>
      <c r="S116" s="235"/>
      <c r="T116" s="235"/>
      <c r="U116" s="235"/>
      <c r="V116" s="235"/>
      <c r="W116" s="235"/>
      <c r="X116" s="236"/>
      <c r="Y116" s="13"/>
      <c r="Z116" s="13"/>
      <c r="AA116" s="13"/>
      <c r="AB116" s="13"/>
      <c r="AC116" s="13"/>
      <c r="AD116" s="13"/>
      <c r="AE116" s="13"/>
      <c r="AT116" s="237" t="s">
        <v>149</v>
      </c>
      <c r="AU116" s="237" t="s">
        <v>86</v>
      </c>
      <c r="AV116" s="13" t="s">
        <v>86</v>
      </c>
      <c r="AW116" s="13" t="s">
        <v>5</v>
      </c>
      <c r="AX116" s="13" t="s">
        <v>76</v>
      </c>
      <c r="AY116" s="237" t="s">
        <v>138</v>
      </c>
    </row>
    <row r="117" s="13" customFormat="1">
      <c r="A117" s="13"/>
      <c r="B117" s="226"/>
      <c r="C117" s="227"/>
      <c r="D117" s="228" t="s">
        <v>149</v>
      </c>
      <c r="E117" s="229" t="s">
        <v>20</v>
      </c>
      <c r="F117" s="230" t="s">
        <v>184</v>
      </c>
      <c r="G117" s="227"/>
      <c r="H117" s="231">
        <v>750.63</v>
      </c>
      <c r="I117" s="232"/>
      <c r="J117" s="232"/>
      <c r="K117" s="227"/>
      <c r="L117" s="227"/>
      <c r="M117" s="233"/>
      <c r="N117" s="234"/>
      <c r="O117" s="235"/>
      <c r="P117" s="235"/>
      <c r="Q117" s="235"/>
      <c r="R117" s="235"/>
      <c r="S117" s="235"/>
      <c r="T117" s="235"/>
      <c r="U117" s="235"/>
      <c r="V117" s="235"/>
      <c r="W117" s="235"/>
      <c r="X117" s="236"/>
      <c r="Y117" s="13"/>
      <c r="Z117" s="13"/>
      <c r="AA117" s="13"/>
      <c r="AB117" s="13"/>
      <c r="AC117" s="13"/>
      <c r="AD117" s="13"/>
      <c r="AE117" s="13"/>
      <c r="AT117" s="237" t="s">
        <v>149</v>
      </c>
      <c r="AU117" s="237" t="s">
        <v>86</v>
      </c>
      <c r="AV117" s="13" t="s">
        <v>86</v>
      </c>
      <c r="AW117" s="13" t="s">
        <v>5</v>
      </c>
      <c r="AX117" s="13" t="s">
        <v>76</v>
      </c>
      <c r="AY117" s="237" t="s">
        <v>138</v>
      </c>
    </row>
    <row r="118" s="14" customFormat="1">
      <c r="A118" s="14"/>
      <c r="B118" s="239"/>
      <c r="C118" s="240"/>
      <c r="D118" s="228" t="s">
        <v>149</v>
      </c>
      <c r="E118" s="241" t="s">
        <v>20</v>
      </c>
      <c r="F118" s="242" t="s">
        <v>185</v>
      </c>
      <c r="G118" s="240"/>
      <c r="H118" s="243">
        <v>970.23000000000002</v>
      </c>
      <c r="I118" s="244"/>
      <c r="J118" s="244"/>
      <c r="K118" s="240"/>
      <c r="L118" s="240"/>
      <c r="M118" s="245"/>
      <c r="N118" s="246"/>
      <c r="O118" s="247"/>
      <c r="P118" s="247"/>
      <c r="Q118" s="247"/>
      <c r="R118" s="247"/>
      <c r="S118" s="247"/>
      <c r="T118" s="247"/>
      <c r="U118" s="247"/>
      <c r="V118" s="247"/>
      <c r="W118" s="247"/>
      <c r="X118" s="248"/>
      <c r="Y118" s="14"/>
      <c r="Z118" s="14"/>
      <c r="AA118" s="14"/>
      <c r="AB118" s="14"/>
      <c r="AC118" s="14"/>
      <c r="AD118" s="14"/>
      <c r="AE118" s="14"/>
      <c r="AT118" s="249" t="s">
        <v>149</v>
      </c>
      <c r="AU118" s="249" t="s">
        <v>86</v>
      </c>
      <c r="AV118" s="14" t="s">
        <v>145</v>
      </c>
      <c r="AW118" s="14" t="s">
        <v>5</v>
      </c>
      <c r="AX118" s="14" t="s">
        <v>84</v>
      </c>
      <c r="AY118" s="249" t="s">
        <v>138</v>
      </c>
    </row>
    <row r="119" s="2" customFormat="1" ht="33" customHeight="1">
      <c r="A119" s="38"/>
      <c r="B119" s="39"/>
      <c r="C119" s="207" t="s">
        <v>186</v>
      </c>
      <c r="D119" s="207" t="s">
        <v>140</v>
      </c>
      <c r="E119" s="208" t="s">
        <v>187</v>
      </c>
      <c r="F119" s="209" t="s">
        <v>188</v>
      </c>
      <c r="G119" s="210" t="s">
        <v>189</v>
      </c>
      <c r="H119" s="211">
        <v>448.18200000000002</v>
      </c>
      <c r="I119" s="212"/>
      <c r="J119" s="212"/>
      <c r="K119" s="213">
        <f>ROUND(P119*H119,2)</f>
        <v>0</v>
      </c>
      <c r="L119" s="209" t="s">
        <v>144</v>
      </c>
      <c r="M119" s="44"/>
      <c r="N119" s="214" t="s">
        <v>20</v>
      </c>
      <c r="O119" s="215" t="s">
        <v>45</v>
      </c>
      <c r="P119" s="216">
        <f>I119+J119</f>
        <v>0</v>
      </c>
      <c r="Q119" s="216">
        <f>ROUND(I119*H119,2)</f>
        <v>0</v>
      </c>
      <c r="R119" s="216">
        <f>ROUND(J119*H119,2)</f>
        <v>0</v>
      </c>
      <c r="S119" s="84"/>
      <c r="T119" s="217">
        <f>S119*H119</f>
        <v>0</v>
      </c>
      <c r="U119" s="217">
        <v>0</v>
      </c>
      <c r="V119" s="217">
        <f>U119*H119</f>
        <v>0</v>
      </c>
      <c r="W119" s="217">
        <v>0</v>
      </c>
      <c r="X119" s="218">
        <f>W119*H119</f>
        <v>0</v>
      </c>
      <c r="Y119" s="38"/>
      <c r="Z119" s="38"/>
      <c r="AA119" s="38"/>
      <c r="AB119" s="38"/>
      <c r="AC119" s="38"/>
      <c r="AD119" s="38"/>
      <c r="AE119" s="38"/>
      <c r="AR119" s="219" t="s">
        <v>145</v>
      </c>
      <c r="AT119" s="219" t="s">
        <v>140</v>
      </c>
      <c r="AU119" s="219" t="s">
        <v>86</v>
      </c>
      <c r="AY119" s="17" t="s">
        <v>138</v>
      </c>
      <c r="BE119" s="220">
        <f>IF(O119="základní",K119,0)</f>
        <v>0</v>
      </c>
      <c r="BF119" s="220">
        <f>IF(O119="snížená",K119,0)</f>
        <v>0</v>
      </c>
      <c r="BG119" s="220">
        <f>IF(O119="zákl. přenesená",K119,0)</f>
        <v>0</v>
      </c>
      <c r="BH119" s="220">
        <f>IF(O119="sníž. přenesená",K119,0)</f>
        <v>0</v>
      </c>
      <c r="BI119" s="220">
        <f>IF(O119="nulová",K119,0)</f>
        <v>0</v>
      </c>
      <c r="BJ119" s="17" t="s">
        <v>84</v>
      </c>
      <c r="BK119" s="220">
        <f>ROUND(P119*H119,2)</f>
        <v>0</v>
      </c>
      <c r="BL119" s="17" t="s">
        <v>145</v>
      </c>
      <c r="BM119" s="219" t="s">
        <v>190</v>
      </c>
    </row>
    <row r="120" s="2" customFormat="1">
      <c r="A120" s="38"/>
      <c r="B120" s="39"/>
      <c r="C120" s="40"/>
      <c r="D120" s="221" t="s">
        <v>147</v>
      </c>
      <c r="E120" s="40"/>
      <c r="F120" s="222" t="s">
        <v>191</v>
      </c>
      <c r="G120" s="40"/>
      <c r="H120" s="40"/>
      <c r="I120" s="223"/>
      <c r="J120" s="223"/>
      <c r="K120" s="40"/>
      <c r="L120" s="40"/>
      <c r="M120" s="44"/>
      <c r="N120" s="224"/>
      <c r="O120" s="225"/>
      <c r="P120" s="84"/>
      <c r="Q120" s="84"/>
      <c r="R120" s="84"/>
      <c r="S120" s="84"/>
      <c r="T120" s="84"/>
      <c r="U120" s="84"/>
      <c r="V120" s="84"/>
      <c r="W120" s="84"/>
      <c r="X120" s="85"/>
      <c r="Y120" s="38"/>
      <c r="Z120" s="38"/>
      <c r="AA120" s="38"/>
      <c r="AB120" s="38"/>
      <c r="AC120" s="38"/>
      <c r="AD120" s="38"/>
      <c r="AE120" s="38"/>
      <c r="AT120" s="17" t="s">
        <v>147</v>
      </c>
      <c r="AU120" s="17" t="s">
        <v>86</v>
      </c>
    </row>
    <row r="121" s="13" customFormat="1">
      <c r="A121" s="13"/>
      <c r="B121" s="226"/>
      <c r="C121" s="227"/>
      <c r="D121" s="228" t="s">
        <v>149</v>
      </c>
      <c r="E121" s="229" t="s">
        <v>20</v>
      </c>
      <c r="F121" s="230" t="s">
        <v>192</v>
      </c>
      <c r="G121" s="227"/>
      <c r="H121" s="231">
        <v>448.18200000000002</v>
      </c>
      <c r="I121" s="232"/>
      <c r="J121" s="232"/>
      <c r="K121" s="227"/>
      <c r="L121" s="227"/>
      <c r="M121" s="233"/>
      <c r="N121" s="234"/>
      <c r="O121" s="235"/>
      <c r="P121" s="235"/>
      <c r="Q121" s="235"/>
      <c r="R121" s="235"/>
      <c r="S121" s="235"/>
      <c r="T121" s="235"/>
      <c r="U121" s="235"/>
      <c r="V121" s="235"/>
      <c r="W121" s="235"/>
      <c r="X121" s="236"/>
      <c r="Y121" s="13"/>
      <c r="Z121" s="13"/>
      <c r="AA121" s="13"/>
      <c r="AB121" s="13"/>
      <c r="AC121" s="13"/>
      <c r="AD121" s="13"/>
      <c r="AE121" s="13"/>
      <c r="AT121" s="237" t="s">
        <v>149</v>
      </c>
      <c r="AU121" s="237" t="s">
        <v>86</v>
      </c>
      <c r="AV121" s="13" t="s">
        <v>86</v>
      </c>
      <c r="AW121" s="13" t="s">
        <v>5</v>
      </c>
      <c r="AX121" s="13" t="s">
        <v>76</v>
      </c>
      <c r="AY121" s="237" t="s">
        <v>138</v>
      </c>
    </row>
    <row r="122" s="14" customFormat="1">
      <c r="A122" s="14"/>
      <c r="B122" s="239"/>
      <c r="C122" s="240"/>
      <c r="D122" s="228" t="s">
        <v>149</v>
      </c>
      <c r="E122" s="241" t="s">
        <v>20</v>
      </c>
      <c r="F122" s="242" t="s">
        <v>185</v>
      </c>
      <c r="G122" s="240"/>
      <c r="H122" s="243">
        <v>448.18200000000002</v>
      </c>
      <c r="I122" s="244"/>
      <c r="J122" s="244"/>
      <c r="K122" s="240"/>
      <c r="L122" s="240"/>
      <c r="M122" s="245"/>
      <c r="N122" s="246"/>
      <c r="O122" s="247"/>
      <c r="P122" s="247"/>
      <c r="Q122" s="247"/>
      <c r="R122" s="247"/>
      <c r="S122" s="247"/>
      <c r="T122" s="247"/>
      <c r="U122" s="247"/>
      <c r="V122" s="247"/>
      <c r="W122" s="247"/>
      <c r="X122" s="248"/>
      <c r="Y122" s="14"/>
      <c r="Z122" s="14"/>
      <c r="AA122" s="14"/>
      <c r="AB122" s="14"/>
      <c r="AC122" s="14"/>
      <c r="AD122" s="14"/>
      <c r="AE122" s="14"/>
      <c r="AT122" s="249" t="s">
        <v>149</v>
      </c>
      <c r="AU122" s="249" t="s">
        <v>86</v>
      </c>
      <c r="AV122" s="14" t="s">
        <v>145</v>
      </c>
      <c r="AW122" s="14" t="s">
        <v>5</v>
      </c>
      <c r="AX122" s="14" t="s">
        <v>84</v>
      </c>
      <c r="AY122" s="249" t="s">
        <v>138</v>
      </c>
    </row>
    <row r="123" s="2" customFormat="1" ht="33" customHeight="1">
      <c r="A123" s="38"/>
      <c r="B123" s="39"/>
      <c r="C123" s="207" t="s">
        <v>193</v>
      </c>
      <c r="D123" s="207" t="s">
        <v>140</v>
      </c>
      <c r="E123" s="208" t="s">
        <v>194</v>
      </c>
      <c r="F123" s="209" t="s">
        <v>195</v>
      </c>
      <c r="G123" s="210" t="s">
        <v>189</v>
      </c>
      <c r="H123" s="211">
        <v>448.66199999999998</v>
      </c>
      <c r="I123" s="212"/>
      <c r="J123" s="212"/>
      <c r="K123" s="213">
        <f>ROUND(P123*H123,2)</f>
        <v>0</v>
      </c>
      <c r="L123" s="209" t="s">
        <v>144</v>
      </c>
      <c r="M123" s="44"/>
      <c r="N123" s="214" t="s">
        <v>20</v>
      </c>
      <c r="O123" s="215" t="s">
        <v>45</v>
      </c>
      <c r="P123" s="216">
        <f>I123+J123</f>
        <v>0</v>
      </c>
      <c r="Q123" s="216">
        <f>ROUND(I123*H123,2)</f>
        <v>0</v>
      </c>
      <c r="R123" s="216">
        <f>ROUND(J123*H123,2)</f>
        <v>0</v>
      </c>
      <c r="S123" s="84"/>
      <c r="T123" s="217">
        <f>S123*H123</f>
        <v>0</v>
      </c>
      <c r="U123" s="217">
        <v>0</v>
      </c>
      <c r="V123" s="217">
        <f>U123*H123</f>
        <v>0</v>
      </c>
      <c r="W123" s="217">
        <v>0</v>
      </c>
      <c r="X123" s="218">
        <f>W123*H123</f>
        <v>0</v>
      </c>
      <c r="Y123" s="38"/>
      <c r="Z123" s="38"/>
      <c r="AA123" s="38"/>
      <c r="AB123" s="38"/>
      <c r="AC123" s="38"/>
      <c r="AD123" s="38"/>
      <c r="AE123" s="38"/>
      <c r="AR123" s="219" t="s">
        <v>145</v>
      </c>
      <c r="AT123" s="219" t="s">
        <v>140</v>
      </c>
      <c r="AU123" s="219" t="s">
        <v>86</v>
      </c>
      <c r="AY123" s="17" t="s">
        <v>138</v>
      </c>
      <c r="BE123" s="220">
        <f>IF(O123="základní",K123,0)</f>
        <v>0</v>
      </c>
      <c r="BF123" s="220">
        <f>IF(O123="snížená",K123,0)</f>
        <v>0</v>
      </c>
      <c r="BG123" s="220">
        <f>IF(O123="zákl. přenesená",K123,0)</f>
        <v>0</v>
      </c>
      <c r="BH123" s="220">
        <f>IF(O123="sníž. přenesená",K123,0)</f>
        <v>0</v>
      </c>
      <c r="BI123" s="220">
        <f>IF(O123="nulová",K123,0)</f>
        <v>0</v>
      </c>
      <c r="BJ123" s="17" t="s">
        <v>84</v>
      </c>
      <c r="BK123" s="220">
        <f>ROUND(P123*H123,2)</f>
        <v>0</v>
      </c>
      <c r="BL123" s="17" t="s">
        <v>145</v>
      </c>
      <c r="BM123" s="219" t="s">
        <v>196</v>
      </c>
    </row>
    <row r="124" s="2" customFormat="1">
      <c r="A124" s="38"/>
      <c r="B124" s="39"/>
      <c r="C124" s="40"/>
      <c r="D124" s="221" t="s">
        <v>147</v>
      </c>
      <c r="E124" s="40"/>
      <c r="F124" s="222" t="s">
        <v>197</v>
      </c>
      <c r="G124" s="40"/>
      <c r="H124" s="40"/>
      <c r="I124" s="223"/>
      <c r="J124" s="223"/>
      <c r="K124" s="40"/>
      <c r="L124" s="40"/>
      <c r="M124" s="44"/>
      <c r="N124" s="224"/>
      <c r="O124" s="225"/>
      <c r="P124" s="84"/>
      <c r="Q124" s="84"/>
      <c r="R124" s="84"/>
      <c r="S124" s="84"/>
      <c r="T124" s="84"/>
      <c r="U124" s="84"/>
      <c r="V124" s="84"/>
      <c r="W124" s="84"/>
      <c r="X124" s="85"/>
      <c r="Y124" s="38"/>
      <c r="Z124" s="38"/>
      <c r="AA124" s="38"/>
      <c r="AB124" s="38"/>
      <c r="AC124" s="38"/>
      <c r="AD124" s="38"/>
      <c r="AE124" s="38"/>
      <c r="AT124" s="17" t="s">
        <v>147</v>
      </c>
      <c r="AU124" s="17" t="s">
        <v>86</v>
      </c>
    </row>
    <row r="125" s="13" customFormat="1">
      <c r="A125" s="13"/>
      <c r="B125" s="226"/>
      <c r="C125" s="227"/>
      <c r="D125" s="228" t="s">
        <v>149</v>
      </c>
      <c r="E125" s="229" t="s">
        <v>20</v>
      </c>
      <c r="F125" s="230" t="s">
        <v>198</v>
      </c>
      <c r="G125" s="227"/>
      <c r="H125" s="231">
        <v>103.68000000000001</v>
      </c>
      <c r="I125" s="232"/>
      <c r="J125" s="232"/>
      <c r="K125" s="227"/>
      <c r="L125" s="227"/>
      <c r="M125" s="233"/>
      <c r="N125" s="234"/>
      <c r="O125" s="235"/>
      <c r="P125" s="235"/>
      <c r="Q125" s="235"/>
      <c r="R125" s="235"/>
      <c r="S125" s="235"/>
      <c r="T125" s="235"/>
      <c r="U125" s="235"/>
      <c r="V125" s="235"/>
      <c r="W125" s="235"/>
      <c r="X125" s="236"/>
      <c r="Y125" s="13"/>
      <c r="Z125" s="13"/>
      <c r="AA125" s="13"/>
      <c r="AB125" s="13"/>
      <c r="AC125" s="13"/>
      <c r="AD125" s="13"/>
      <c r="AE125" s="13"/>
      <c r="AT125" s="237" t="s">
        <v>149</v>
      </c>
      <c r="AU125" s="237" t="s">
        <v>86</v>
      </c>
      <c r="AV125" s="13" t="s">
        <v>86</v>
      </c>
      <c r="AW125" s="13" t="s">
        <v>5</v>
      </c>
      <c r="AX125" s="13" t="s">
        <v>76</v>
      </c>
      <c r="AY125" s="237" t="s">
        <v>138</v>
      </c>
    </row>
    <row r="126" s="13" customFormat="1">
      <c r="A126" s="13"/>
      <c r="B126" s="226"/>
      <c r="C126" s="227"/>
      <c r="D126" s="228" t="s">
        <v>149</v>
      </c>
      <c r="E126" s="229" t="s">
        <v>20</v>
      </c>
      <c r="F126" s="230" t="s">
        <v>199</v>
      </c>
      <c r="G126" s="227"/>
      <c r="H126" s="231">
        <v>344.98200000000003</v>
      </c>
      <c r="I126" s="232"/>
      <c r="J126" s="232"/>
      <c r="K126" s="227"/>
      <c r="L126" s="227"/>
      <c r="M126" s="233"/>
      <c r="N126" s="234"/>
      <c r="O126" s="235"/>
      <c r="P126" s="235"/>
      <c r="Q126" s="235"/>
      <c r="R126" s="235"/>
      <c r="S126" s="235"/>
      <c r="T126" s="235"/>
      <c r="U126" s="235"/>
      <c r="V126" s="235"/>
      <c r="W126" s="235"/>
      <c r="X126" s="236"/>
      <c r="Y126" s="13"/>
      <c r="Z126" s="13"/>
      <c r="AA126" s="13"/>
      <c r="AB126" s="13"/>
      <c r="AC126" s="13"/>
      <c r="AD126" s="13"/>
      <c r="AE126" s="13"/>
      <c r="AT126" s="237" t="s">
        <v>149</v>
      </c>
      <c r="AU126" s="237" t="s">
        <v>86</v>
      </c>
      <c r="AV126" s="13" t="s">
        <v>86</v>
      </c>
      <c r="AW126" s="13" t="s">
        <v>5</v>
      </c>
      <c r="AX126" s="13" t="s">
        <v>76</v>
      </c>
      <c r="AY126" s="237" t="s">
        <v>138</v>
      </c>
    </row>
    <row r="127" s="14" customFormat="1">
      <c r="A127" s="14"/>
      <c r="B127" s="239"/>
      <c r="C127" s="240"/>
      <c r="D127" s="228" t="s">
        <v>149</v>
      </c>
      <c r="E127" s="241" t="s">
        <v>20</v>
      </c>
      <c r="F127" s="242" t="s">
        <v>185</v>
      </c>
      <c r="G127" s="240"/>
      <c r="H127" s="243">
        <v>448.66199999999998</v>
      </c>
      <c r="I127" s="244"/>
      <c r="J127" s="244"/>
      <c r="K127" s="240"/>
      <c r="L127" s="240"/>
      <c r="M127" s="245"/>
      <c r="N127" s="246"/>
      <c r="O127" s="247"/>
      <c r="P127" s="247"/>
      <c r="Q127" s="247"/>
      <c r="R127" s="247"/>
      <c r="S127" s="247"/>
      <c r="T127" s="247"/>
      <c r="U127" s="247"/>
      <c r="V127" s="247"/>
      <c r="W127" s="247"/>
      <c r="X127" s="248"/>
      <c r="Y127" s="14"/>
      <c r="Z127" s="14"/>
      <c r="AA127" s="14"/>
      <c r="AB127" s="14"/>
      <c r="AC127" s="14"/>
      <c r="AD127" s="14"/>
      <c r="AE127" s="14"/>
      <c r="AT127" s="249" t="s">
        <v>149</v>
      </c>
      <c r="AU127" s="249" t="s">
        <v>86</v>
      </c>
      <c r="AV127" s="14" t="s">
        <v>145</v>
      </c>
      <c r="AW127" s="14" t="s">
        <v>5</v>
      </c>
      <c r="AX127" s="14" t="s">
        <v>84</v>
      </c>
      <c r="AY127" s="249" t="s">
        <v>138</v>
      </c>
    </row>
    <row r="128" s="2" customFormat="1" ht="44.25" customHeight="1">
      <c r="A128" s="38"/>
      <c r="B128" s="39"/>
      <c r="C128" s="207" t="s">
        <v>200</v>
      </c>
      <c r="D128" s="207" t="s">
        <v>140</v>
      </c>
      <c r="E128" s="208" t="s">
        <v>201</v>
      </c>
      <c r="F128" s="209" t="s">
        <v>202</v>
      </c>
      <c r="G128" s="210" t="s">
        <v>189</v>
      </c>
      <c r="H128" s="211">
        <v>102.5</v>
      </c>
      <c r="I128" s="212"/>
      <c r="J128" s="212"/>
      <c r="K128" s="213">
        <f>ROUND(P128*H128,2)</f>
        <v>0</v>
      </c>
      <c r="L128" s="209" t="s">
        <v>144</v>
      </c>
      <c r="M128" s="44"/>
      <c r="N128" s="214" t="s">
        <v>20</v>
      </c>
      <c r="O128" s="215" t="s">
        <v>45</v>
      </c>
      <c r="P128" s="216">
        <f>I128+J128</f>
        <v>0</v>
      </c>
      <c r="Q128" s="216">
        <f>ROUND(I128*H128,2)</f>
        <v>0</v>
      </c>
      <c r="R128" s="216">
        <f>ROUND(J128*H128,2)</f>
        <v>0</v>
      </c>
      <c r="S128" s="84"/>
      <c r="T128" s="217">
        <f>S128*H128</f>
        <v>0</v>
      </c>
      <c r="U128" s="217">
        <v>0</v>
      </c>
      <c r="V128" s="217">
        <f>U128*H128</f>
        <v>0</v>
      </c>
      <c r="W128" s="217">
        <v>0</v>
      </c>
      <c r="X128" s="218">
        <f>W128*H128</f>
        <v>0</v>
      </c>
      <c r="Y128" s="38"/>
      <c r="Z128" s="38"/>
      <c r="AA128" s="38"/>
      <c r="AB128" s="38"/>
      <c r="AC128" s="38"/>
      <c r="AD128" s="38"/>
      <c r="AE128" s="38"/>
      <c r="AR128" s="219" t="s">
        <v>145</v>
      </c>
      <c r="AT128" s="219" t="s">
        <v>140</v>
      </c>
      <c r="AU128" s="219" t="s">
        <v>86</v>
      </c>
      <c r="AY128" s="17" t="s">
        <v>138</v>
      </c>
      <c r="BE128" s="220">
        <f>IF(O128="základní",K128,0)</f>
        <v>0</v>
      </c>
      <c r="BF128" s="220">
        <f>IF(O128="snížená",K128,0)</f>
        <v>0</v>
      </c>
      <c r="BG128" s="220">
        <f>IF(O128="zákl. přenesená",K128,0)</f>
        <v>0</v>
      </c>
      <c r="BH128" s="220">
        <f>IF(O128="sníž. přenesená",K128,0)</f>
        <v>0</v>
      </c>
      <c r="BI128" s="220">
        <f>IF(O128="nulová",K128,0)</f>
        <v>0</v>
      </c>
      <c r="BJ128" s="17" t="s">
        <v>84</v>
      </c>
      <c r="BK128" s="220">
        <f>ROUND(P128*H128,2)</f>
        <v>0</v>
      </c>
      <c r="BL128" s="17" t="s">
        <v>145</v>
      </c>
      <c r="BM128" s="219" t="s">
        <v>203</v>
      </c>
    </row>
    <row r="129" s="2" customFormat="1">
      <c r="A129" s="38"/>
      <c r="B129" s="39"/>
      <c r="C129" s="40"/>
      <c r="D129" s="221" t="s">
        <v>147</v>
      </c>
      <c r="E129" s="40"/>
      <c r="F129" s="222" t="s">
        <v>204</v>
      </c>
      <c r="G129" s="40"/>
      <c r="H129" s="40"/>
      <c r="I129" s="223"/>
      <c r="J129" s="223"/>
      <c r="K129" s="40"/>
      <c r="L129" s="40"/>
      <c r="M129" s="44"/>
      <c r="N129" s="224"/>
      <c r="O129" s="225"/>
      <c r="P129" s="84"/>
      <c r="Q129" s="84"/>
      <c r="R129" s="84"/>
      <c r="S129" s="84"/>
      <c r="T129" s="84"/>
      <c r="U129" s="84"/>
      <c r="V129" s="84"/>
      <c r="W129" s="84"/>
      <c r="X129" s="85"/>
      <c r="Y129" s="38"/>
      <c r="Z129" s="38"/>
      <c r="AA129" s="38"/>
      <c r="AB129" s="38"/>
      <c r="AC129" s="38"/>
      <c r="AD129" s="38"/>
      <c r="AE129" s="38"/>
      <c r="AT129" s="17" t="s">
        <v>147</v>
      </c>
      <c r="AU129" s="17" t="s">
        <v>86</v>
      </c>
    </row>
    <row r="130" s="13" customFormat="1">
      <c r="A130" s="13"/>
      <c r="B130" s="226"/>
      <c r="C130" s="227"/>
      <c r="D130" s="228" t="s">
        <v>149</v>
      </c>
      <c r="E130" s="229" t="s">
        <v>20</v>
      </c>
      <c r="F130" s="230" t="s">
        <v>205</v>
      </c>
      <c r="G130" s="227"/>
      <c r="H130" s="231">
        <v>102.5</v>
      </c>
      <c r="I130" s="232"/>
      <c r="J130" s="232"/>
      <c r="K130" s="227"/>
      <c r="L130" s="227"/>
      <c r="M130" s="233"/>
      <c r="N130" s="234"/>
      <c r="O130" s="235"/>
      <c r="P130" s="235"/>
      <c r="Q130" s="235"/>
      <c r="R130" s="235"/>
      <c r="S130" s="235"/>
      <c r="T130" s="235"/>
      <c r="U130" s="235"/>
      <c r="V130" s="235"/>
      <c r="W130" s="235"/>
      <c r="X130" s="236"/>
      <c r="Y130" s="13"/>
      <c r="Z130" s="13"/>
      <c r="AA130" s="13"/>
      <c r="AB130" s="13"/>
      <c r="AC130" s="13"/>
      <c r="AD130" s="13"/>
      <c r="AE130" s="13"/>
      <c r="AT130" s="237" t="s">
        <v>149</v>
      </c>
      <c r="AU130" s="237" t="s">
        <v>86</v>
      </c>
      <c r="AV130" s="13" t="s">
        <v>86</v>
      </c>
      <c r="AW130" s="13" t="s">
        <v>5</v>
      </c>
      <c r="AX130" s="13" t="s">
        <v>84</v>
      </c>
      <c r="AY130" s="237" t="s">
        <v>138</v>
      </c>
    </row>
    <row r="131" s="2" customFormat="1" ht="62.7" customHeight="1">
      <c r="A131" s="38"/>
      <c r="B131" s="39"/>
      <c r="C131" s="207" t="s">
        <v>206</v>
      </c>
      <c r="D131" s="207" t="s">
        <v>140</v>
      </c>
      <c r="E131" s="208" t="s">
        <v>207</v>
      </c>
      <c r="F131" s="209" t="s">
        <v>208</v>
      </c>
      <c r="G131" s="210" t="s">
        <v>189</v>
      </c>
      <c r="H131" s="211">
        <v>999.34400000000005</v>
      </c>
      <c r="I131" s="212"/>
      <c r="J131" s="212"/>
      <c r="K131" s="213">
        <f>ROUND(P131*H131,2)</f>
        <v>0</v>
      </c>
      <c r="L131" s="209" t="s">
        <v>144</v>
      </c>
      <c r="M131" s="44"/>
      <c r="N131" s="214" t="s">
        <v>20</v>
      </c>
      <c r="O131" s="215" t="s">
        <v>45</v>
      </c>
      <c r="P131" s="216">
        <f>I131+J131</f>
        <v>0</v>
      </c>
      <c r="Q131" s="216">
        <f>ROUND(I131*H131,2)</f>
        <v>0</v>
      </c>
      <c r="R131" s="216">
        <f>ROUND(J131*H131,2)</f>
        <v>0</v>
      </c>
      <c r="S131" s="84"/>
      <c r="T131" s="217">
        <f>S131*H131</f>
        <v>0</v>
      </c>
      <c r="U131" s="217">
        <v>0</v>
      </c>
      <c r="V131" s="217">
        <f>U131*H131</f>
        <v>0</v>
      </c>
      <c r="W131" s="217">
        <v>0</v>
      </c>
      <c r="X131" s="218">
        <f>W131*H131</f>
        <v>0</v>
      </c>
      <c r="Y131" s="38"/>
      <c r="Z131" s="38"/>
      <c r="AA131" s="38"/>
      <c r="AB131" s="38"/>
      <c r="AC131" s="38"/>
      <c r="AD131" s="38"/>
      <c r="AE131" s="38"/>
      <c r="AR131" s="219" t="s">
        <v>145</v>
      </c>
      <c r="AT131" s="219" t="s">
        <v>140</v>
      </c>
      <c r="AU131" s="219" t="s">
        <v>86</v>
      </c>
      <c r="AY131" s="17" t="s">
        <v>138</v>
      </c>
      <c r="BE131" s="220">
        <f>IF(O131="základní",K131,0)</f>
        <v>0</v>
      </c>
      <c r="BF131" s="220">
        <f>IF(O131="snížená",K131,0)</f>
        <v>0</v>
      </c>
      <c r="BG131" s="220">
        <f>IF(O131="zákl. přenesená",K131,0)</f>
        <v>0</v>
      </c>
      <c r="BH131" s="220">
        <f>IF(O131="sníž. přenesená",K131,0)</f>
        <v>0</v>
      </c>
      <c r="BI131" s="220">
        <f>IF(O131="nulová",K131,0)</f>
        <v>0</v>
      </c>
      <c r="BJ131" s="17" t="s">
        <v>84</v>
      </c>
      <c r="BK131" s="220">
        <f>ROUND(P131*H131,2)</f>
        <v>0</v>
      </c>
      <c r="BL131" s="17" t="s">
        <v>145</v>
      </c>
      <c r="BM131" s="219" t="s">
        <v>209</v>
      </c>
    </row>
    <row r="132" s="2" customFormat="1">
      <c r="A132" s="38"/>
      <c r="B132" s="39"/>
      <c r="C132" s="40"/>
      <c r="D132" s="221" t="s">
        <v>147</v>
      </c>
      <c r="E132" s="40"/>
      <c r="F132" s="222" t="s">
        <v>210</v>
      </c>
      <c r="G132" s="40"/>
      <c r="H132" s="40"/>
      <c r="I132" s="223"/>
      <c r="J132" s="223"/>
      <c r="K132" s="40"/>
      <c r="L132" s="40"/>
      <c r="M132" s="44"/>
      <c r="N132" s="224"/>
      <c r="O132" s="225"/>
      <c r="P132" s="84"/>
      <c r="Q132" s="84"/>
      <c r="R132" s="84"/>
      <c r="S132" s="84"/>
      <c r="T132" s="84"/>
      <c r="U132" s="84"/>
      <c r="V132" s="84"/>
      <c r="W132" s="84"/>
      <c r="X132" s="85"/>
      <c r="Y132" s="38"/>
      <c r="Z132" s="38"/>
      <c r="AA132" s="38"/>
      <c r="AB132" s="38"/>
      <c r="AC132" s="38"/>
      <c r="AD132" s="38"/>
      <c r="AE132" s="38"/>
      <c r="AT132" s="17" t="s">
        <v>147</v>
      </c>
      <c r="AU132" s="17" t="s">
        <v>86</v>
      </c>
    </row>
    <row r="133" s="13" customFormat="1">
      <c r="A133" s="13"/>
      <c r="B133" s="226"/>
      <c r="C133" s="227"/>
      <c r="D133" s="228" t="s">
        <v>149</v>
      </c>
      <c r="E133" s="229" t="s">
        <v>20</v>
      </c>
      <c r="F133" s="230" t="s">
        <v>192</v>
      </c>
      <c r="G133" s="227"/>
      <c r="H133" s="231">
        <v>448.18200000000002</v>
      </c>
      <c r="I133" s="232"/>
      <c r="J133" s="232"/>
      <c r="K133" s="227"/>
      <c r="L133" s="227"/>
      <c r="M133" s="233"/>
      <c r="N133" s="234"/>
      <c r="O133" s="235"/>
      <c r="P133" s="235"/>
      <c r="Q133" s="235"/>
      <c r="R133" s="235"/>
      <c r="S133" s="235"/>
      <c r="T133" s="235"/>
      <c r="U133" s="235"/>
      <c r="V133" s="235"/>
      <c r="W133" s="235"/>
      <c r="X133" s="236"/>
      <c r="Y133" s="13"/>
      <c r="Z133" s="13"/>
      <c r="AA133" s="13"/>
      <c r="AB133" s="13"/>
      <c r="AC133" s="13"/>
      <c r="AD133" s="13"/>
      <c r="AE133" s="13"/>
      <c r="AT133" s="237" t="s">
        <v>149</v>
      </c>
      <c r="AU133" s="237" t="s">
        <v>86</v>
      </c>
      <c r="AV133" s="13" t="s">
        <v>86</v>
      </c>
      <c r="AW133" s="13" t="s">
        <v>5</v>
      </c>
      <c r="AX133" s="13" t="s">
        <v>76</v>
      </c>
      <c r="AY133" s="237" t="s">
        <v>138</v>
      </c>
    </row>
    <row r="134" s="13" customFormat="1">
      <c r="A134" s="13"/>
      <c r="B134" s="226"/>
      <c r="C134" s="227"/>
      <c r="D134" s="228" t="s">
        <v>149</v>
      </c>
      <c r="E134" s="229" t="s">
        <v>20</v>
      </c>
      <c r="F134" s="230" t="s">
        <v>205</v>
      </c>
      <c r="G134" s="227"/>
      <c r="H134" s="231">
        <v>102.5</v>
      </c>
      <c r="I134" s="232"/>
      <c r="J134" s="232"/>
      <c r="K134" s="227"/>
      <c r="L134" s="227"/>
      <c r="M134" s="233"/>
      <c r="N134" s="234"/>
      <c r="O134" s="235"/>
      <c r="P134" s="235"/>
      <c r="Q134" s="235"/>
      <c r="R134" s="235"/>
      <c r="S134" s="235"/>
      <c r="T134" s="235"/>
      <c r="U134" s="235"/>
      <c r="V134" s="235"/>
      <c r="W134" s="235"/>
      <c r="X134" s="236"/>
      <c r="Y134" s="13"/>
      <c r="Z134" s="13"/>
      <c r="AA134" s="13"/>
      <c r="AB134" s="13"/>
      <c r="AC134" s="13"/>
      <c r="AD134" s="13"/>
      <c r="AE134" s="13"/>
      <c r="AT134" s="237" t="s">
        <v>149</v>
      </c>
      <c r="AU134" s="237" t="s">
        <v>86</v>
      </c>
      <c r="AV134" s="13" t="s">
        <v>86</v>
      </c>
      <c r="AW134" s="13" t="s">
        <v>5</v>
      </c>
      <c r="AX134" s="13" t="s">
        <v>76</v>
      </c>
      <c r="AY134" s="237" t="s">
        <v>138</v>
      </c>
    </row>
    <row r="135" s="13" customFormat="1">
      <c r="A135" s="13"/>
      <c r="B135" s="226"/>
      <c r="C135" s="227"/>
      <c r="D135" s="228" t="s">
        <v>149</v>
      </c>
      <c r="E135" s="229" t="s">
        <v>20</v>
      </c>
      <c r="F135" s="230" t="s">
        <v>198</v>
      </c>
      <c r="G135" s="227"/>
      <c r="H135" s="231">
        <v>103.68000000000001</v>
      </c>
      <c r="I135" s="232"/>
      <c r="J135" s="232"/>
      <c r="K135" s="227"/>
      <c r="L135" s="227"/>
      <c r="M135" s="233"/>
      <c r="N135" s="234"/>
      <c r="O135" s="235"/>
      <c r="P135" s="235"/>
      <c r="Q135" s="235"/>
      <c r="R135" s="235"/>
      <c r="S135" s="235"/>
      <c r="T135" s="235"/>
      <c r="U135" s="235"/>
      <c r="V135" s="235"/>
      <c r="W135" s="235"/>
      <c r="X135" s="236"/>
      <c r="Y135" s="13"/>
      <c r="Z135" s="13"/>
      <c r="AA135" s="13"/>
      <c r="AB135" s="13"/>
      <c r="AC135" s="13"/>
      <c r="AD135" s="13"/>
      <c r="AE135" s="13"/>
      <c r="AT135" s="237" t="s">
        <v>149</v>
      </c>
      <c r="AU135" s="237" t="s">
        <v>86</v>
      </c>
      <c r="AV135" s="13" t="s">
        <v>86</v>
      </c>
      <c r="AW135" s="13" t="s">
        <v>5</v>
      </c>
      <c r="AX135" s="13" t="s">
        <v>76</v>
      </c>
      <c r="AY135" s="237" t="s">
        <v>138</v>
      </c>
    </row>
    <row r="136" s="13" customFormat="1">
      <c r="A136" s="13"/>
      <c r="B136" s="226"/>
      <c r="C136" s="227"/>
      <c r="D136" s="228" t="s">
        <v>149</v>
      </c>
      <c r="E136" s="229" t="s">
        <v>20</v>
      </c>
      <c r="F136" s="230" t="s">
        <v>199</v>
      </c>
      <c r="G136" s="227"/>
      <c r="H136" s="231">
        <v>344.98200000000003</v>
      </c>
      <c r="I136" s="232"/>
      <c r="J136" s="232"/>
      <c r="K136" s="227"/>
      <c r="L136" s="227"/>
      <c r="M136" s="233"/>
      <c r="N136" s="234"/>
      <c r="O136" s="235"/>
      <c r="P136" s="235"/>
      <c r="Q136" s="235"/>
      <c r="R136" s="235"/>
      <c r="S136" s="235"/>
      <c r="T136" s="235"/>
      <c r="U136" s="235"/>
      <c r="V136" s="235"/>
      <c r="W136" s="235"/>
      <c r="X136" s="236"/>
      <c r="Y136" s="13"/>
      <c r="Z136" s="13"/>
      <c r="AA136" s="13"/>
      <c r="AB136" s="13"/>
      <c r="AC136" s="13"/>
      <c r="AD136" s="13"/>
      <c r="AE136" s="13"/>
      <c r="AT136" s="237" t="s">
        <v>149</v>
      </c>
      <c r="AU136" s="237" t="s">
        <v>86</v>
      </c>
      <c r="AV136" s="13" t="s">
        <v>86</v>
      </c>
      <c r="AW136" s="13" t="s">
        <v>5</v>
      </c>
      <c r="AX136" s="13" t="s">
        <v>76</v>
      </c>
      <c r="AY136" s="237" t="s">
        <v>138</v>
      </c>
    </row>
    <row r="137" s="14" customFormat="1">
      <c r="A137" s="14"/>
      <c r="B137" s="239"/>
      <c r="C137" s="240"/>
      <c r="D137" s="228" t="s">
        <v>149</v>
      </c>
      <c r="E137" s="241" t="s">
        <v>20</v>
      </c>
      <c r="F137" s="242" t="s">
        <v>185</v>
      </c>
      <c r="G137" s="240"/>
      <c r="H137" s="243">
        <v>999.34400000000005</v>
      </c>
      <c r="I137" s="244"/>
      <c r="J137" s="244"/>
      <c r="K137" s="240"/>
      <c r="L137" s="240"/>
      <c r="M137" s="245"/>
      <c r="N137" s="246"/>
      <c r="O137" s="247"/>
      <c r="P137" s="247"/>
      <c r="Q137" s="247"/>
      <c r="R137" s="247"/>
      <c r="S137" s="247"/>
      <c r="T137" s="247"/>
      <c r="U137" s="247"/>
      <c r="V137" s="247"/>
      <c r="W137" s="247"/>
      <c r="X137" s="248"/>
      <c r="Y137" s="14"/>
      <c r="Z137" s="14"/>
      <c r="AA137" s="14"/>
      <c r="AB137" s="14"/>
      <c r="AC137" s="14"/>
      <c r="AD137" s="14"/>
      <c r="AE137" s="14"/>
      <c r="AT137" s="249" t="s">
        <v>149</v>
      </c>
      <c r="AU137" s="249" t="s">
        <v>86</v>
      </c>
      <c r="AV137" s="14" t="s">
        <v>145</v>
      </c>
      <c r="AW137" s="14" t="s">
        <v>5</v>
      </c>
      <c r="AX137" s="14" t="s">
        <v>84</v>
      </c>
      <c r="AY137" s="249" t="s">
        <v>138</v>
      </c>
    </row>
    <row r="138" s="2" customFormat="1" ht="66.75" customHeight="1">
      <c r="A138" s="38"/>
      <c r="B138" s="39"/>
      <c r="C138" s="207" t="s">
        <v>150</v>
      </c>
      <c r="D138" s="207" t="s">
        <v>140</v>
      </c>
      <c r="E138" s="208" t="s">
        <v>211</v>
      </c>
      <c r="F138" s="209" t="s">
        <v>212</v>
      </c>
      <c r="G138" s="210" t="s">
        <v>189</v>
      </c>
      <c r="H138" s="211">
        <v>19986.880000000001</v>
      </c>
      <c r="I138" s="212"/>
      <c r="J138" s="212"/>
      <c r="K138" s="213">
        <f>ROUND(P138*H138,2)</f>
        <v>0</v>
      </c>
      <c r="L138" s="209" t="s">
        <v>144</v>
      </c>
      <c r="M138" s="44"/>
      <c r="N138" s="214" t="s">
        <v>20</v>
      </c>
      <c r="O138" s="215" t="s">
        <v>45</v>
      </c>
      <c r="P138" s="216">
        <f>I138+J138</f>
        <v>0</v>
      </c>
      <c r="Q138" s="216">
        <f>ROUND(I138*H138,2)</f>
        <v>0</v>
      </c>
      <c r="R138" s="216">
        <f>ROUND(J138*H138,2)</f>
        <v>0</v>
      </c>
      <c r="S138" s="84"/>
      <c r="T138" s="217">
        <f>S138*H138</f>
        <v>0</v>
      </c>
      <c r="U138" s="217">
        <v>0</v>
      </c>
      <c r="V138" s="217">
        <f>U138*H138</f>
        <v>0</v>
      </c>
      <c r="W138" s="217">
        <v>0</v>
      </c>
      <c r="X138" s="218">
        <f>W138*H138</f>
        <v>0</v>
      </c>
      <c r="Y138" s="38"/>
      <c r="Z138" s="38"/>
      <c r="AA138" s="38"/>
      <c r="AB138" s="38"/>
      <c r="AC138" s="38"/>
      <c r="AD138" s="38"/>
      <c r="AE138" s="38"/>
      <c r="AR138" s="219" t="s">
        <v>145</v>
      </c>
      <c r="AT138" s="219" t="s">
        <v>140</v>
      </c>
      <c r="AU138" s="219" t="s">
        <v>86</v>
      </c>
      <c r="AY138" s="17" t="s">
        <v>138</v>
      </c>
      <c r="BE138" s="220">
        <f>IF(O138="základní",K138,0)</f>
        <v>0</v>
      </c>
      <c r="BF138" s="220">
        <f>IF(O138="snížená",K138,0)</f>
        <v>0</v>
      </c>
      <c r="BG138" s="220">
        <f>IF(O138="zákl. přenesená",K138,0)</f>
        <v>0</v>
      </c>
      <c r="BH138" s="220">
        <f>IF(O138="sníž. přenesená",K138,0)</f>
        <v>0</v>
      </c>
      <c r="BI138" s="220">
        <f>IF(O138="nulová",K138,0)</f>
        <v>0</v>
      </c>
      <c r="BJ138" s="17" t="s">
        <v>84</v>
      </c>
      <c r="BK138" s="220">
        <f>ROUND(P138*H138,2)</f>
        <v>0</v>
      </c>
      <c r="BL138" s="17" t="s">
        <v>145</v>
      </c>
      <c r="BM138" s="219" t="s">
        <v>213</v>
      </c>
    </row>
    <row r="139" s="2" customFormat="1">
      <c r="A139" s="38"/>
      <c r="B139" s="39"/>
      <c r="C139" s="40"/>
      <c r="D139" s="221" t="s">
        <v>147</v>
      </c>
      <c r="E139" s="40"/>
      <c r="F139" s="222" t="s">
        <v>214</v>
      </c>
      <c r="G139" s="40"/>
      <c r="H139" s="40"/>
      <c r="I139" s="223"/>
      <c r="J139" s="223"/>
      <c r="K139" s="40"/>
      <c r="L139" s="40"/>
      <c r="M139" s="44"/>
      <c r="N139" s="224"/>
      <c r="O139" s="225"/>
      <c r="P139" s="84"/>
      <c r="Q139" s="84"/>
      <c r="R139" s="84"/>
      <c r="S139" s="84"/>
      <c r="T139" s="84"/>
      <c r="U139" s="84"/>
      <c r="V139" s="84"/>
      <c r="W139" s="84"/>
      <c r="X139" s="85"/>
      <c r="Y139" s="38"/>
      <c r="Z139" s="38"/>
      <c r="AA139" s="38"/>
      <c r="AB139" s="38"/>
      <c r="AC139" s="38"/>
      <c r="AD139" s="38"/>
      <c r="AE139" s="38"/>
      <c r="AT139" s="17" t="s">
        <v>147</v>
      </c>
      <c r="AU139" s="17" t="s">
        <v>86</v>
      </c>
    </row>
    <row r="140" s="13" customFormat="1">
      <c r="A140" s="13"/>
      <c r="B140" s="226"/>
      <c r="C140" s="227"/>
      <c r="D140" s="228" t="s">
        <v>149</v>
      </c>
      <c r="E140" s="229" t="s">
        <v>20</v>
      </c>
      <c r="F140" s="230" t="s">
        <v>215</v>
      </c>
      <c r="G140" s="227"/>
      <c r="H140" s="231">
        <v>8963.6399999999994</v>
      </c>
      <c r="I140" s="232"/>
      <c r="J140" s="232"/>
      <c r="K140" s="227"/>
      <c r="L140" s="227"/>
      <c r="M140" s="233"/>
      <c r="N140" s="234"/>
      <c r="O140" s="235"/>
      <c r="P140" s="235"/>
      <c r="Q140" s="235"/>
      <c r="R140" s="235"/>
      <c r="S140" s="235"/>
      <c r="T140" s="235"/>
      <c r="U140" s="235"/>
      <c r="V140" s="235"/>
      <c r="W140" s="235"/>
      <c r="X140" s="236"/>
      <c r="Y140" s="13"/>
      <c r="Z140" s="13"/>
      <c r="AA140" s="13"/>
      <c r="AB140" s="13"/>
      <c r="AC140" s="13"/>
      <c r="AD140" s="13"/>
      <c r="AE140" s="13"/>
      <c r="AT140" s="237" t="s">
        <v>149</v>
      </c>
      <c r="AU140" s="237" t="s">
        <v>86</v>
      </c>
      <c r="AV140" s="13" t="s">
        <v>86</v>
      </c>
      <c r="AW140" s="13" t="s">
        <v>5</v>
      </c>
      <c r="AX140" s="13" t="s">
        <v>76</v>
      </c>
      <c r="AY140" s="237" t="s">
        <v>138</v>
      </c>
    </row>
    <row r="141" s="13" customFormat="1">
      <c r="A141" s="13"/>
      <c r="B141" s="226"/>
      <c r="C141" s="227"/>
      <c r="D141" s="228" t="s">
        <v>149</v>
      </c>
      <c r="E141" s="229" t="s">
        <v>20</v>
      </c>
      <c r="F141" s="230" t="s">
        <v>216</v>
      </c>
      <c r="G141" s="227"/>
      <c r="H141" s="231">
        <v>2050</v>
      </c>
      <c r="I141" s="232"/>
      <c r="J141" s="232"/>
      <c r="K141" s="227"/>
      <c r="L141" s="227"/>
      <c r="M141" s="233"/>
      <c r="N141" s="234"/>
      <c r="O141" s="235"/>
      <c r="P141" s="235"/>
      <c r="Q141" s="235"/>
      <c r="R141" s="235"/>
      <c r="S141" s="235"/>
      <c r="T141" s="235"/>
      <c r="U141" s="235"/>
      <c r="V141" s="235"/>
      <c r="W141" s="235"/>
      <c r="X141" s="236"/>
      <c r="Y141" s="13"/>
      <c r="Z141" s="13"/>
      <c r="AA141" s="13"/>
      <c r="AB141" s="13"/>
      <c r="AC141" s="13"/>
      <c r="AD141" s="13"/>
      <c r="AE141" s="13"/>
      <c r="AT141" s="237" t="s">
        <v>149</v>
      </c>
      <c r="AU141" s="237" t="s">
        <v>86</v>
      </c>
      <c r="AV141" s="13" t="s">
        <v>86</v>
      </c>
      <c r="AW141" s="13" t="s">
        <v>5</v>
      </c>
      <c r="AX141" s="13" t="s">
        <v>76</v>
      </c>
      <c r="AY141" s="237" t="s">
        <v>138</v>
      </c>
    </row>
    <row r="142" s="13" customFormat="1">
      <c r="A142" s="13"/>
      <c r="B142" s="226"/>
      <c r="C142" s="227"/>
      <c r="D142" s="228" t="s">
        <v>149</v>
      </c>
      <c r="E142" s="229" t="s">
        <v>20</v>
      </c>
      <c r="F142" s="230" t="s">
        <v>217</v>
      </c>
      <c r="G142" s="227"/>
      <c r="H142" s="231">
        <v>2073.5999999999999</v>
      </c>
      <c r="I142" s="232"/>
      <c r="J142" s="232"/>
      <c r="K142" s="227"/>
      <c r="L142" s="227"/>
      <c r="M142" s="233"/>
      <c r="N142" s="234"/>
      <c r="O142" s="235"/>
      <c r="P142" s="235"/>
      <c r="Q142" s="235"/>
      <c r="R142" s="235"/>
      <c r="S142" s="235"/>
      <c r="T142" s="235"/>
      <c r="U142" s="235"/>
      <c r="V142" s="235"/>
      <c r="W142" s="235"/>
      <c r="X142" s="236"/>
      <c r="Y142" s="13"/>
      <c r="Z142" s="13"/>
      <c r="AA142" s="13"/>
      <c r="AB142" s="13"/>
      <c r="AC142" s="13"/>
      <c r="AD142" s="13"/>
      <c r="AE142" s="13"/>
      <c r="AT142" s="237" t="s">
        <v>149</v>
      </c>
      <c r="AU142" s="237" t="s">
        <v>86</v>
      </c>
      <c r="AV142" s="13" t="s">
        <v>86</v>
      </c>
      <c r="AW142" s="13" t="s">
        <v>5</v>
      </c>
      <c r="AX142" s="13" t="s">
        <v>76</v>
      </c>
      <c r="AY142" s="237" t="s">
        <v>138</v>
      </c>
    </row>
    <row r="143" s="13" customFormat="1">
      <c r="A143" s="13"/>
      <c r="B143" s="226"/>
      <c r="C143" s="227"/>
      <c r="D143" s="228" t="s">
        <v>149</v>
      </c>
      <c r="E143" s="229" t="s">
        <v>20</v>
      </c>
      <c r="F143" s="230" t="s">
        <v>218</v>
      </c>
      <c r="G143" s="227"/>
      <c r="H143" s="231">
        <v>6899.6400000000003</v>
      </c>
      <c r="I143" s="232"/>
      <c r="J143" s="232"/>
      <c r="K143" s="227"/>
      <c r="L143" s="227"/>
      <c r="M143" s="233"/>
      <c r="N143" s="234"/>
      <c r="O143" s="235"/>
      <c r="P143" s="235"/>
      <c r="Q143" s="235"/>
      <c r="R143" s="235"/>
      <c r="S143" s="235"/>
      <c r="T143" s="235"/>
      <c r="U143" s="235"/>
      <c r="V143" s="235"/>
      <c r="W143" s="235"/>
      <c r="X143" s="236"/>
      <c r="Y143" s="13"/>
      <c r="Z143" s="13"/>
      <c r="AA143" s="13"/>
      <c r="AB143" s="13"/>
      <c r="AC143" s="13"/>
      <c r="AD143" s="13"/>
      <c r="AE143" s="13"/>
      <c r="AT143" s="237" t="s">
        <v>149</v>
      </c>
      <c r="AU143" s="237" t="s">
        <v>86</v>
      </c>
      <c r="AV143" s="13" t="s">
        <v>86</v>
      </c>
      <c r="AW143" s="13" t="s">
        <v>5</v>
      </c>
      <c r="AX143" s="13" t="s">
        <v>76</v>
      </c>
      <c r="AY143" s="237" t="s">
        <v>138</v>
      </c>
    </row>
    <row r="144" s="14" customFormat="1">
      <c r="A144" s="14"/>
      <c r="B144" s="239"/>
      <c r="C144" s="240"/>
      <c r="D144" s="228" t="s">
        <v>149</v>
      </c>
      <c r="E144" s="241" t="s">
        <v>20</v>
      </c>
      <c r="F144" s="242" t="s">
        <v>185</v>
      </c>
      <c r="G144" s="240"/>
      <c r="H144" s="243">
        <v>19986.880000000001</v>
      </c>
      <c r="I144" s="244"/>
      <c r="J144" s="244"/>
      <c r="K144" s="240"/>
      <c r="L144" s="240"/>
      <c r="M144" s="245"/>
      <c r="N144" s="246"/>
      <c r="O144" s="247"/>
      <c r="P144" s="247"/>
      <c r="Q144" s="247"/>
      <c r="R144" s="247"/>
      <c r="S144" s="247"/>
      <c r="T144" s="247"/>
      <c r="U144" s="247"/>
      <c r="V144" s="247"/>
      <c r="W144" s="247"/>
      <c r="X144" s="248"/>
      <c r="Y144" s="14"/>
      <c r="Z144" s="14"/>
      <c r="AA144" s="14"/>
      <c r="AB144" s="14"/>
      <c r="AC144" s="14"/>
      <c r="AD144" s="14"/>
      <c r="AE144" s="14"/>
      <c r="AT144" s="249" t="s">
        <v>149</v>
      </c>
      <c r="AU144" s="249" t="s">
        <v>86</v>
      </c>
      <c r="AV144" s="14" t="s">
        <v>145</v>
      </c>
      <c r="AW144" s="14" t="s">
        <v>5</v>
      </c>
      <c r="AX144" s="14" t="s">
        <v>84</v>
      </c>
      <c r="AY144" s="249" t="s">
        <v>138</v>
      </c>
    </row>
    <row r="145" s="2" customFormat="1" ht="44.25" customHeight="1">
      <c r="A145" s="38"/>
      <c r="B145" s="39"/>
      <c r="C145" s="207" t="s">
        <v>219</v>
      </c>
      <c r="D145" s="207" t="s">
        <v>140</v>
      </c>
      <c r="E145" s="208" t="s">
        <v>220</v>
      </c>
      <c r="F145" s="209" t="s">
        <v>221</v>
      </c>
      <c r="G145" s="210" t="s">
        <v>222</v>
      </c>
      <c r="H145" s="211">
        <v>1748.8530000000001</v>
      </c>
      <c r="I145" s="212"/>
      <c r="J145" s="212"/>
      <c r="K145" s="213">
        <f>ROUND(P145*H145,2)</f>
        <v>0</v>
      </c>
      <c r="L145" s="209" t="s">
        <v>144</v>
      </c>
      <c r="M145" s="44"/>
      <c r="N145" s="214" t="s">
        <v>20</v>
      </c>
      <c r="O145" s="215" t="s">
        <v>45</v>
      </c>
      <c r="P145" s="216">
        <f>I145+J145</f>
        <v>0</v>
      </c>
      <c r="Q145" s="216">
        <f>ROUND(I145*H145,2)</f>
        <v>0</v>
      </c>
      <c r="R145" s="216">
        <f>ROUND(J145*H145,2)</f>
        <v>0</v>
      </c>
      <c r="S145" s="84"/>
      <c r="T145" s="217">
        <f>S145*H145</f>
        <v>0</v>
      </c>
      <c r="U145" s="217">
        <v>0</v>
      </c>
      <c r="V145" s="217">
        <f>U145*H145</f>
        <v>0</v>
      </c>
      <c r="W145" s="217">
        <v>0</v>
      </c>
      <c r="X145" s="218">
        <f>W145*H145</f>
        <v>0</v>
      </c>
      <c r="Y145" s="38"/>
      <c r="Z145" s="38"/>
      <c r="AA145" s="38"/>
      <c r="AB145" s="38"/>
      <c r="AC145" s="38"/>
      <c r="AD145" s="38"/>
      <c r="AE145" s="38"/>
      <c r="AR145" s="219" t="s">
        <v>145</v>
      </c>
      <c r="AT145" s="219" t="s">
        <v>140</v>
      </c>
      <c r="AU145" s="219" t="s">
        <v>86</v>
      </c>
      <c r="AY145" s="17" t="s">
        <v>138</v>
      </c>
      <c r="BE145" s="220">
        <f>IF(O145="základní",K145,0)</f>
        <v>0</v>
      </c>
      <c r="BF145" s="220">
        <f>IF(O145="snížená",K145,0)</f>
        <v>0</v>
      </c>
      <c r="BG145" s="220">
        <f>IF(O145="zákl. přenesená",K145,0)</f>
        <v>0</v>
      </c>
      <c r="BH145" s="220">
        <f>IF(O145="sníž. přenesená",K145,0)</f>
        <v>0</v>
      </c>
      <c r="BI145" s="220">
        <f>IF(O145="nulová",K145,0)</f>
        <v>0</v>
      </c>
      <c r="BJ145" s="17" t="s">
        <v>84</v>
      </c>
      <c r="BK145" s="220">
        <f>ROUND(P145*H145,2)</f>
        <v>0</v>
      </c>
      <c r="BL145" s="17" t="s">
        <v>145</v>
      </c>
      <c r="BM145" s="219" t="s">
        <v>223</v>
      </c>
    </row>
    <row r="146" s="2" customFormat="1">
      <c r="A146" s="38"/>
      <c r="B146" s="39"/>
      <c r="C146" s="40"/>
      <c r="D146" s="221" t="s">
        <v>147</v>
      </c>
      <c r="E146" s="40"/>
      <c r="F146" s="222" t="s">
        <v>224</v>
      </c>
      <c r="G146" s="40"/>
      <c r="H146" s="40"/>
      <c r="I146" s="223"/>
      <c r="J146" s="223"/>
      <c r="K146" s="40"/>
      <c r="L146" s="40"/>
      <c r="M146" s="44"/>
      <c r="N146" s="224"/>
      <c r="O146" s="225"/>
      <c r="P146" s="84"/>
      <c r="Q146" s="84"/>
      <c r="R146" s="84"/>
      <c r="S146" s="84"/>
      <c r="T146" s="84"/>
      <c r="U146" s="84"/>
      <c r="V146" s="84"/>
      <c r="W146" s="84"/>
      <c r="X146" s="85"/>
      <c r="Y146" s="38"/>
      <c r="Z146" s="38"/>
      <c r="AA146" s="38"/>
      <c r="AB146" s="38"/>
      <c r="AC146" s="38"/>
      <c r="AD146" s="38"/>
      <c r="AE146" s="38"/>
      <c r="AT146" s="17" t="s">
        <v>147</v>
      </c>
      <c r="AU146" s="17" t="s">
        <v>86</v>
      </c>
    </row>
    <row r="147" s="13" customFormat="1">
      <c r="A147" s="13"/>
      <c r="B147" s="226"/>
      <c r="C147" s="227"/>
      <c r="D147" s="228" t="s">
        <v>149</v>
      </c>
      <c r="E147" s="229" t="s">
        <v>20</v>
      </c>
      <c r="F147" s="230" t="s">
        <v>225</v>
      </c>
      <c r="G147" s="227"/>
      <c r="H147" s="231">
        <v>784.31899999999996</v>
      </c>
      <c r="I147" s="232"/>
      <c r="J147" s="232"/>
      <c r="K147" s="227"/>
      <c r="L147" s="227"/>
      <c r="M147" s="233"/>
      <c r="N147" s="234"/>
      <c r="O147" s="235"/>
      <c r="P147" s="235"/>
      <c r="Q147" s="235"/>
      <c r="R147" s="235"/>
      <c r="S147" s="235"/>
      <c r="T147" s="235"/>
      <c r="U147" s="235"/>
      <c r="V147" s="235"/>
      <c r="W147" s="235"/>
      <c r="X147" s="236"/>
      <c r="Y147" s="13"/>
      <c r="Z147" s="13"/>
      <c r="AA147" s="13"/>
      <c r="AB147" s="13"/>
      <c r="AC147" s="13"/>
      <c r="AD147" s="13"/>
      <c r="AE147" s="13"/>
      <c r="AT147" s="237" t="s">
        <v>149</v>
      </c>
      <c r="AU147" s="237" t="s">
        <v>86</v>
      </c>
      <c r="AV147" s="13" t="s">
        <v>86</v>
      </c>
      <c r="AW147" s="13" t="s">
        <v>5</v>
      </c>
      <c r="AX147" s="13" t="s">
        <v>76</v>
      </c>
      <c r="AY147" s="237" t="s">
        <v>138</v>
      </c>
    </row>
    <row r="148" s="13" customFormat="1">
      <c r="A148" s="13"/>
      <c r="B148" s="226"/>
      <c r="C148" s="227"/>
      <c r="D148" s="228" t="s">
        <v>149</v>
      </c>
      <c r="E148" s="229" t="s">
        <v>20</v>
      </c>
      <c r="F148" s="230" t="s">
        <v>226</v>
      </c>
      <c r="G148" s="227"/>
      <c r="H148" s="231">
        <v>179.375</v>
      </c>
      <c r="I148" s="232"/>
      <c r="J148" s="232"/>
      <c r="K148" s="227"/>
      <c r="L148" s="227"/>
      <c r="M148" s="233"/>
      <c r="N148" s="234"/>
      <c r="O148" s="235"/>
      <c r="P148" s="235"/>
      <c r="Q148" s="235"/>
      <c r="R148" s="235"/>
      <c r="S148" s="235"/>
      <c r="T148" s="235"/>
      <c r="U148" s="235"/>
      <c r="V148" s="235"/>
      <c r="W148" s="235"/>
      <c r="X148" s="236"/>
      <c r="Y148" s="13"/>
      <c r="Z148" s="13"/>
      <c r="AA148" s="13"/>
      <c r="AB148" s="13"/>
      <c r="AC148" s="13"/>
      <c r="AD148" s="13"/>
      <c r="AE148" s="13"/>
      <c r="AT148" s="237" t="s">
        <v>149</v>
      </c>
      <c r="AU148" s="237" t="s">
        <v>86</v>
      </c>
      <c r="AV148" s="13" t="s">
        <v>86</v>
      </c>
      <c r="AW148" s="13" t="s">
        <v>5</v>
      </c>
      <c r="AX148" s="13" t="s">
        <v>76</v>
      </c>
      <c r="AY148" s="237" t="s">
        <v>138</v>
      </c>
    </row>
    <row r="149" s="13" customFormat="1">
      <c r="A149" s="13"/>
      <c r="B149" s="226"/>
      <c r="C149" s="227"/>
      <c r="D149" s="228" t="s">
        <v>149</v>
      </c>
      <c r="E149" s="229" t="s">
        <v>20</v>
      </c>
      <c r="F149" s="230" t="s">
        <v>227</v>
      </c>
      <c r="G149" s="227"/>
      <c r="H149" s="231">
        <v>181.44</v>
      </c>
      <c r="I149" s="232"/>
      <c r="J149" s="232"/>
      <c r="K149" s="227"/>
      <c r="L149" s="227"/>
      <c r="M149" s="233"/>
      <c r="N149" s="234"/>
      <c r="O149" s="235"/>
      <c r="P149" s="235"/>
      <c r="Q149" s="235"/>
      <c r="R149" s="235"/>
      <c r="S149" s="235"/>
      <c r="T149" s="235"/>
      <c r="U149" s="235"/>
      <c r="V149" s="235"/>
      <c r="W149" s="235"/>
      <c r="X149" s="236"/>
      <c r="Y149" s="13"/>
      <c r="Z149" s="13"/>
      <c r="AA149" s="13"/>
      <c r="AB149" s="13"/>
      <c r="AC149" s="13"/>
      <c r="AD149" s="13"/>
      <c r="AE149" s="13"/>
      <c r="AT149" s="237" t="s">
        <v>149</v>
      </c>
      <c r="AU149" s="237" t="s">
        <v>86</v>
      </c>
      <c r="AV149" s="13" t="s">
        <v>86</v>
      </c>
      <c r="AW149" s="13" t="s">
        <v>5</v>
      </c>
      <c r="AX149" s="13" t="s">
        <v>76</v>
      </c>
      <c r="AY149" s="237" t="s">
        <v>138</v>
      </c>
    </row>
    <row r="150" s="13" customFormat="1">
      <c r="A150" s="13"/>
      <c r="B150" s="226"/>
      <c r="C150" s="227"/>
      <c r="D150" s="228" t="s">
        <v>149</v>
      </c>
      <c r="E150" s="229" t="s">
        <v>20</v>
      </c>
      <c r="F150" s="230" t="s">
        <v>228</v>
      </c>
      <c r="G150" s="227"/>
      <c r="H150" s="231">
        <v>603.71900000000005</v>
      </c>
      <c r="I150" s="232"/>
      <c r="J150" s="232"/>
      <c r="K150" s="227"/>
      <c r="L150" s="227"/>
      <c r="M150" s="233"/>
      <c r="N150" s="234"/>
      <c r="O150" s="235"/>
      <c r="P150" s="235"/>
      <c r="Q150" s="235"/>
      <c r="R150" s="235"/>
      <c r="S150" s="235"/>
      <c r="T150" s="235"/>
      <c r="U150" s="235"/>
      <c r="V150" s="235"/>
      <c r="W150" s="235"/>
      <c r="X150" s="236"/>
      <c r="Y150" s="13"/>
      <c r="Z150" s="13"/>
      <c r="AA150" s="13"/>
      <c r="AB150" s="13"/>
      <c r="AC150" s="13"/>
      <c r="AD150" s="13"/>
      <c r="AE150" s="13"/>
      <c r="AT150" s="237" t="s">
        <v>149</v>
      </c>
      <c r="AU150" s="237" t="s">
        <v>86</v>
      </c>
      <c r="AV150" s="13" t="s">
        <v>86</v>
      </c>
      <c r="AW150" s="13" t="s">
        <v>5</v>
      </c>
      <c r="AX150" s="13" t="s">
        <v>76</v>
      </c>
      <c r="AY150" s="237" t="s">
        <v>138</v>
      </c>
    </row>
    <row r="151" s="14" customFormat="1">
      <c r="A151" s="14"/>
      <c r="B151" s="239"/>
      <c r="C151" s="240"/>
      <c r="D151" s="228" t="s">
        <v>149</v>
      </c>
      <c r="E151" s="241" t="s">
        <v>20</v>
      </c>
      <c r="F151" s="242" t="s">
        <v>185</v>
      </c>
      <c r="G151" s="240"/>
      <c r="H151" s="243">
        <v>1748.8530000000001</v>
      </c>
      <c r="I151" s="244"/>
      <c r="J151" s="244"/>
      <c r="K151" s="240"/>
      <c r="L151" s="240"/>
      <c r="M151" s="245"/>
      <c r="N151" s="246"/>
      <c r="O151" s="247"/>
      <c r="P151" s="247"/>
      <c r="Q151" s="247"/>
      <c r="R151" s="247"/>
      <c r="S151" s="247"/>
      <c r="T151" s="247"/>
      <c r="U151" s="247"/>
      <c r="V151" s="247"/>
      <c r="W151" s="247"/>
      <c r="X151" s="248"/>
      <c r="Y151" s="14"/>
      <c r="Z151" s="14"/>
      <c r="AA151" s="14"/>
      <c r="AB151" s="14"/>
      <c r="AC151" s="14"/>
      <c r="AD151" s="14"/>
      <c r="AE151" s="14"/>
      <c r="AT151" s="249" t="s">
        <v>149</v>
      </c>
      <c r="AU151" s="249" t="s">
        <v>86</v>
      </c>
      <c r="AV151" s="14" t="s">
        <v>145</v>
      </c>
      <c r="AW151" s="14" t="s">
        <v>5</v>
      </c>
      <c r="AX151" s="14" t="s">
        <v>84</v>
      </c>
      <c r="AY151" s="249" t="s">
        <v>138</v>
      </c>
    </row>
    <row r="152" s="2" customFormat="1" ht="49.05" customHeight="1">
      <c r="A152" s="38"/>
      <c r="B152" s="39"/>
      <c r="C152" s="207" t="s">
        <v>229</v>
      </c>
      <c r="D152" s="207" t="s">
        <v>140</v>
      </c>
      <c r="E152" s="208" t="s">
        <v>230</v>
      </c>
      <c r="F152" s="209" t="s">
        <v>231</v>
      </c>
      <c r="G152" s="210" t="s">
        <v>143</v>
      </c>
      <c r="H152" s="211">
        <v>12</v>
      </c>
      <c r="I152" s="212"/>
      <c r="J152" s="212"/>
      <c r="K152" s="213">
        <f>ROUND(P152*H152,2)</f>
        <v>0</v>
      </c>
      <c r="L152" s="209" t="s">
        <v>144</v>
      </c>
      <c r="M152" s="44"/>
      <c r="N152" s="214" t="s">
        <v>20</v>
      </c>
      <c r="O152" s="215" t="s">
        <v>45</v>
      </c>
      <c r="P152" s="216">
        <f>I152+J152</f>
        <v>0</v>
      </c>
      <c r="Q152" s="216">
        <f>ROUND(I152*H152,2)</f>
        <v>0</v>
      </c>
      <c r="R152" s="216">
        <f>ROUND(J152*H152,2)</f>
        <v>0</v>
      </c>
      <c r="S152" s="84"/>
      <c r="T152" s="217">
        <f>S152*H152</f>
        <v>0</v>
      </c>
      <c r="U152" s="217">
        <v>0</v>
      </c>
      <c r="V152" s="217">
        <f>U152*H152</f>
        <v>0</v>
      </c>
      <c r="W152" s="217">
        <v>0</v>
      </c>
      <c r="X152" s="218">
        <f>W152*H152</f>
        <v>0</v>
      </c>
      <c r="Y152" s="38"/>
      <c r="Z152" s="38"/>
      <c r="AA152" s="38"/>
      <c r="AB152" s="38"/>
      <c r="AC152" s="38"/>
      <c r="AD152" s="38"/>
      <c r="AE152" s="38"/>
      <c r="AR152" s="219" t="s">
        <v>145</v>
      </c>
      <c r="AT152" s="219" t="s">
        <v>140</v>
      </c>
      <c r="AU152" s="219" t="s">
        <v>86</v>
      </c>
      <c r="AY152" s="17" t="s">
        <v>138</v>
      </c>
      <c r="BE152" s="220">
        <f>IF(O152="základní",K152,0)</f>
        <v>0</v>
      </c>
      <c r="BF152" s="220">
        <f>IF(O152="snížená",K152,0)</f>
        <v>0</v>
      </c>
      <c r="BG152" s="220">
        <f>IF(O152="zákl. přenesená",K152,0)</f>
        <v>0</v>
      </c>
      <c r="BH152" s="220">
        <f>IF(O152="sníž. přenesená",K152,0)</f>
        <v>0</v>
      </c>
      <c r="BI152" s="220">
        <f>IF(O152="nulová",K152,0)</f>
        <v>0</v>
      </c>
      <c r="BJ152" s="17" t="s">
        <v>84</v>
      </c>
      <c r="BK152" s="220">
        <f>ROUND(P152*H152,2)</f>
        <v>0</v>
      </c>
      <c r="BL152" s="17" t="s">
        <v>145</v>
      </c>
      <c r="BM152" s="219" t="s">
        <v>232</v>
      </c>
    </row>
    <row r="153" s="2" customFormat="1">
      <c r="A153" s="38"/>
      <c r="B153" s="39"/>
      <c r="C153" s="40"/>
      <c r="D153" s="221" t="s">
        <v>147</v>
      </c>
      <c r="E153" s="40"/>
      <c r="F153" s="222" t="s">
        <v>233</v>
      </c>
      <c r="G153" s="40"/>
      <c r="H153" s="40"/>
      <c r="I153" s="223"/>
      <c r="J153" s="223"/>
      <c r="K153" s="40"/>
      <c r="L153" s="40"/>
      <c r="M153" s="44"/>
      <c r="N153" s="224"/>
      <c r="O153" s="225"/>
      <c r="P153" s="84"/>
      <c r="Q153" s="84"/>
      <c r="R153" s="84"/>
      <c r="S153" s="84"/>
      <c r="T153" s="84"/>
      <c r="U153" s="84"/>
      <c r="V153" s="84"/>
      <c r="W153" s="84"/>
      <c r="X153" s="85"/>
      <c r="Y153" s="38"/>
      <c r="Z153" s="38"/>
      <c r="AA153" s="38"/>
      <c r="AB153" s="38"/>
      <c r="AC153" s="38"/>
      <c r="AD153" s="38"/>
      <c r="AE153" s="38"/>
      <c r="AT153" s="17" t="s">
        <v>147</v>
      </c>
      <c r="AU153" s="17" t="s">
        <v>86</v>
      </c>
    </row>
    <row r="154" s="2" customFormat="1" ht="55.5" customHeight="1">
      <c r="A154" s="38"/>
      <c r="B154" s="39"/>
      <c r="C154" s="207" t="s">
        <v>9</v>
      </c>
      <c r="D154" s="207" t="s">
        <v>140</v>
      </c>
      <c r="E154" s="208" t="s">
        <v>234</v>
      </c>
      <c r="F154" s="209" t="s">
        <v>235</v>
      </c>
      <c r="G154" s="210" t="s">
        <v>167</v>
      </c>
      <c r="H154" s="211">
        <v>63.759999999999998</v>
      </c>
      <c r="I154" s="212"/>
      <c r="J154" s="212"/>
      <c r="K154" s="213">
        <f>ROUND(P154*H154,2)</f>
        <v>0</v>
      </c>
      <c r="L154" s="209" t="s">
        <v>144</v>
      </c>
      <c r="M154" s="44"/>
      <c r="N154" s="214" t="s">
        <v>20</v>
      </c>
      <c r="O154" s="215" t="s">
        <v>45</v>
      </c>
      <c r="P154" s="216">
        <f>I154+J154</f>
        <v>0</v>
      </c>
      <c r="Q154" s="216">
        <f>ROUND(I154*H154,2)</f>
        <v>0</v>
      </c>
      <c r="R154" s="216">
        <f>ROUND(J154*H154,2)</f>
        <v>0</v>
      </c>
      <c r="S154" s="84"/>
      <c r="T154" s="217">
        <f>S154*H154</f>
        <v>0</v>
      </c>
      <c r="U154" s="217">
        <v>0</v>
      </c>
      <c r="V154" s="217">
        <f>U154*H154</f>
        <v>0</v>
      </c>
      <c r="W154" s="217">
        <v>0</v>
      </c>
      <c r="X154" s="218">
        <f>W154*H154</f>
        <v>0</v>
      </c>
      <c r="Y154" s="38"/>
      <c r="Z154" s="38"/>
      <c r="AA154" s="38"/>
      <c r="AB154" s="38"/>
      <c r="AC154" s="38"/>
      <c r="AD154" s="38"/>
      <c r="AE154" s="38"/>
      <c r="AR154" s="219" t="s">
        <v>145</v>
      </c>
      <c r="AT154" s="219" t="s">
        <v>140</v>
      </c>
      <c r="AU154" s="219" t="s">
        <v>86</v>
      </c>
      <c r="AY154" s="17" t="s">
        <v>138</v>
      </c>
      <c r="BE154" s="220">
        <f>IF(O154="základní",K154,0)</f>
        <v>0</v>
      </c>
      <c r="BF154" s="220">
        <f>IF(O154="snížená",K154,0)</f>
        <v>0</v>
      </c>
      <c r="BG154" s="220">
        <f>IF(O154="zákl. přenesená",K154,0)</f>
        <v>0</v>
      </c>
      <c r="BH154" s="220">
        <f>IF(O154="sníž. přenesená",K154,0)</f>
        <v>0</v>
      </c>
      <c r="BI154" s="220">
        <f>IF(O154="nulová",K154,0)</f>
        <v>0</v>
      </c>
      <c r="BJ154" s="17" t="s">
        <v>84</v>
      </c>
      <c r="BK154" s="220">
        <f>ROUND(P154*H154,2)</f>
        <v>0</v>
      </c>
      <c r="BL154" s="17" t="s">
        <v>145</v>
      </c>
      <c r="BM154" s="219" t="s">
        <v>236</v>
      </c>
    </row>
    <row r="155" s="2" customFormat="1">
      <c r="A155" s="38"/>
      <c r="B155" s="39"/>
      <c r="C155" s="40"/>
      <c r="D155" s="221" t="s">
        <v>147</v>
      </c>
      <c r="E155" s="40"/>
      <c r="F155" s="222" t="s">
        <v>237</v>
      </c>
      <c r="G155" s="40"/>
      <c r="H155" s="40"/>
      <c r="I155" s="223"/>
      <c r="J155" s="223"/>
      <c r="K155" s="40"/>
      <c r="L155" s="40"/>
      <c r="M155" s="44"/>
      <c r="N155" s="224"/>
      <c r="O155" s="225"/>
      <c r="P155" s="84"/>
      <c r="Q155" s="84"/>
      <c r="R155" s="84"/>
      <c r="S155" s="84"/>
      <c r="T155" s="84"/>
      <c r="U155" s="84"/>
      <c r="V155" s="84"/>
      <c r="W155" s="84"/>
      <c r="X155" s="85"/>
      <c r="Y155" s="38"/>
      <c r="Z155" s="38"/>
      <c r="AA155" s="38"/>
      <c r="AB155" s="38"/>
      <c r="AC155" s="38"/>
      <c r="AD155" s="38"/>
      <c r="AE155" s="38"/>
      <c r="AT155" s="17" t="s">
        <v>147</v>
      </c>
      <c r="AU155" s="17" t="s">
        <v>86</v>
      </c>
    </row>
    <row r="156" s="13" customFormat="1">
      <c r="A156" s="13"/>
      <c r="B156" s="226"/>
      <c r="C156" s="227"/>
      <c r="D156" s="228" t="s">
        <v>149</v>
      </c>
      <c r="E156" s="229" t="s">
        <v>20</v>
      </c>
      <c r="F156" s="230" t="s">
        <v>238</v>
      </c>
      <c r="G156" s="227"/>
      <c r="H156" s="231">
        <v>63.759999999999998</v>
      </c>
      <c r="I156" s="232"/>
      <c r="J156" s="232"/>
      <c r="K156" s="227"/>
      <c r="L156" s="227"/>
      <c r="M156" s="233"/>
      <c r="N156" s="234"/>
      <c r="O156" s="235"/>
      <c r="P156" s="235"/>
      <c r="Q156" s="235"/>
      <c r="R156" s="235"/>
      <c r="S156" s="235"/>
      <c r="T156" s="235"/>
      <c r="U156" s="235"/>
      <c r="V156" s="235"/>
      <c r="W156" s="235"/>
      <c r="X156" s="236"/>
      <c r="Y156" s="13"/>
      <c r="Z156" s="13"/>
      <c r="AA156" s="13"/>
      <c r="AB156" s="13"/>
      <c r="AC156" s="13"/>
      <c r="AD156" s="13"/>
      <c r="AE156" s="13"/>
      <c r="AT156" s="237" t="s">
        <v>149</v>
      </c>
      <c r="AU156" s="237" t="s">
        <v>86</v>
      </c>
      <c r="AV156" s="13" t="s">
        <v>86</v>
      </c>
      <c r="AW156" s="13" t="s">
        <v>5</v>
      </c>
      <c r="AX156" s="13" t="s">
        <v>84</v>
      </c>
      <c r="AY156" s="237" t="s">
        <v>138</v>
      </c>
    </row>
    <row r="157" s="2" customFormat="1" ht="33" customHeight="1">
      <c r="A157" s="38"/>
      <c r="B157" s="39"/>
      <c r="C157" s="207" t="s">
        <v>239</v>
      </c>
      <c r="D157" s="207" t="s">
        <v>140</v>
      </c>
      <c r="E157" s="208" t="s">
        <v>240</v>
      </c>
      <c r="F157" s="209" t="s">
        <v>241</v>
      </c>
      <c r="G157" s="210" t="s">
        <v>167</v>
      </c>
      <c r="H157" s="211">
        <v>207.37000000000001</v>
      </c>
      <c r="I157" s="212"/>
      <c r="J157" s="212"/>
      <c r="K157" s="213">
        <f>ROUND(P157*H157,2)</f>
        <v>0</v>
      </c>
      <c r="L157" s="209" t="s">
        <v>144</v>
      </c>
      <c r="M157" s="44"/>
      <c r="N157" s="214" t="s">
        <v>20</v>
      </c>
      <c r="O157" s="215" t="s">
        <v>45</v>
      </c>
      <c r="P157" s="216">
        <f>I157+J157</f>
        <v>0</v>
      </c>
      <c r="Q157" s="216">
        <f>ROUND(I157*H157,2)</f>
        <v>0</v>
      </c>
      <c r="R157" s="216">
        <f>ROUND(J157*H157,2)</f>
        <v>0</v>
      </c>
      <c r="S157" s="84"/>
      <c r="T157" s="217">
        <f>S157*H157</f>
        <v>0</v>
      </c>
      <c r="U157" s="217">
        <v>0</v>
      </c>
      <c r="V157" s="217">
        <f>U157*H157</f>
        <v>0</v>
      </c>
      <c r="W157" s="217">
        <v>0</v>
      </c>
      <c r="X157" s="218">
        <f>W157*H157</f>
        <v>0</v>
      </c>
      <c r="Y157" s="38"/>
      <c r="Z157" s="38"/>
      <c r="AA157" s="38"/>
      <c r="AB157" s="38"/>
      <c r="AC157" s="38"/>
      <c r="AD157" s="38"/>
      <c r="AE157" s="38"/>
      <c r="AR157" s="219" t="s">
        <v>145</v>
      </c>
      <c r="AT157" s="219" t="s">
        <v>140</v>
      </c>
      <c r="AU157" s="219" t="s">
        <v>86</v>
      </c>
      <c r="AY157" s="17" t="s">
        <v>138</v>
      </c>
      <c r="BE157" s="220">
        <f>IF(O157="základní",K157,0)</f>
        <v>0</v>
      </c>
      <c r="BF157" s="220">
        <f>IF(O157="snížená",K157,0)</f>
        <v>0</v>
      </c>
      <c r="BG157" s="220">
        <f>IF(O157="zákl. přenesená",K157,0)</f>
        <v>0</v>
      </c>
      <c r="BH157" s="220">
        <f>IF(O157="sníž. přenesená",K157,0)</f>
        <v>0</v>
      </c>
      <c r="BI157" s="220">
        <f>IF(O157="nulová",K157,0)</f>
        <v>0</v>
      </c>
      <c r="BJ157" s="17" t="s">
        <v>84</v>
      </c>
      <c r="BK157" s="220">
        <f>ROUND(P157*H157,2)</f>
        <v>0</v>
      </c>
      <c r="BL157" s="17" t="s">
        <v>145</v>
      </c>
      <c r="BM157" s="219" t="s">
        <v>242</v>
      </c>
    </row>
    <row r="158" s="2" customFormat="1">
      <c r="A158" s="38"/>
      <c r="B158" s="39"/>
      <c r="C158" s="40"/>
      <c r="D158" s="221" t="s">
        <v>147</v>
      </c>
      <c r="E158" s="40"/>
      <c r="F158" s="222" t="s">
        <v>243</v>
      </c>
      <c r="G158" s="40"/>
      <c r="H158" s="40"/>
      <c r="I158" s="223"/>
      <c r="J158" s="223"/>
      <c r="K158" s="40"/>
      <c r="L158" s="40"/>
      <c r="M158" s="44"/>
      <c r="N158" s="224"/>
      <c r="O158" s="225"/>
      <c r="P158" s="84"/>
      <c r="Q158" s="84"/>
      <c r="R158" s="84"/>
      <c r="S158" s="84"/>
      <c r="T158" s="84"/>
      <c r="U158" s="84"/>
      <c r="V158" s="84"/>
      <c r="W158" s="84"/>
      <c r="X158" s="85"/>
      <c r="Y158" s="38"/>
      <c r="Z158" s="38"/>
      <c r="AA158" s="38"/>
      <c r="AB158" s="38"/>
      <c r="AC158" s="38"/>
      <c r="AD158" s="38"/>
      <c r="AE158" s="38"/>
      <c r="AT158" s="17" t="s">
        <v>147</v>
      </c>
      <c r="AU158" s="17" t="s">
        <v>86</v>
      </c>
    </row>
    <row r="159" s="13" customFormat="1">
      <c r="A159" s="13"/>
      <c r="B159" s="226"/>
      <c r="C159" s="227"/>
      <c r="D159" s="228" t="s">
        <v>149</v>
      </c>
      <c r="E159" s="229" t="s">
        <v>20</v>
      </c>
      <c r="F159" s="230" t="s">
        <v>244</v>
      </c>
      <c r="G159" s="227"/>
      <c r="H159" s="231">
        <v>207.37000000000001</v>
      </c>
      <c r="I159" s="232"/>
      <c r="J159" s="232"/>
      <c r="K159" s="227"/>
      <c r="L159" s="227"/>
      <c r="M159" s="233"/>
      <c r="N159" s="234"/>
      <c r="O159" s="235"/>
      <c r="P159" s="235"/>
      <c r="Q159" s="235"/>
      <c r="R159" s="235"/>
      <c r="S159" s="235"/>
      <c r="T159" s="235"/>
      <c r="U159" s="235"/>
      <c r="V159" s="235"/>
      <c r="W159" s="235"/>
      <c r="X159" s="236"/>
      <c r="Y159" s="13"/>
      <c r="Z159" s="13"/>
      <c r="AA159" s="13"/>
      <c r="AB159" s="13"/>
      <c r="AC159" s="13"/>
      <c r="AD159" s="13"/>
      <c r="AE159" s="13"/>
      <c r="AT159" s="237" t="s">
        <v>149</v>
      </c>
      <c r="AU159" s="237" t="s">
        <v>86</v>
      </c>
      <c r="AV159" s="13" t="s">
        <v>86</v>
      </c>
      <c r="AW159" s="13" t="s">
        <v>5</v>
      </c>
      <c r="AX159" s="13" t="s">
        <v>84</v>
      </c>
      <c r="AY159" s="237" t="s">
        <v>138</v>
      </c>
    </row>
    <row r="160" s="2" customFormat="1" ht="33" customHeight="1">
      <c r="A160" s="38"/>
      <c r="B160" s="39"/>
      <c r="C160" s="207" t="s">
        <v>245</v>
      </c>
      <c r="D160" s="207" t="s">
        <v>140</v>
      </c>
      <c r="E160" s="208" t="s">
        <v>246</v>
      </c>
      <c r="F160" s="209" t="s">
        <v>247</v>
      </c>
      <c r="G160" s="210" t="s">
        <v>248</v>
      </c>
      <c r="H160" s="211">
        <v>400</v>
      </c>
      <c r="I160" s="212"/>
      <c r="J160" s="212"/>
      <c r="K160" s="213">
        <f>ROUND(P160*H160,2)</f>
        <v>0</v>
      </c>
      <c r="L160" s="209" t="s">
        <v>144</v>
      </c>
      <c r="M160" s="44"/>
      <c r="N160" s="214" t="s">
        <v>20</v>
      </c>
      <c r="O160" s="215" t="s">
        <v>45</v>
      </c>
      <c r="P160" s="216">
        <f>I160+J160</f>
        <v>0</v>
      </c>
      <c r="Q160" s="216">
        <f>ROUND(I160*H160,2)</f>
        <v>0</v>
      </c>
      <c r="R160" s="216">
        <f>ROUND(J160*H160,2)</f>
        <v>0</v>
      </c>
      <c r="S160" s="84"/>
      <c r="T160" s="217">
        <f>S160*H160</f>
        <v>0</v>
      </c>
      <c r="U160" s="217">
        <v>0.0112529</v>
      </c>
      <c r="V160" s="217">
        <f>U160*H160</f>
        <v>4.5011599999999996</v>
      </c>
      <c r="W160" s="217">
        <v>0</v>
      </c>
      <c r="X160" s="218">
        <f>W160*H160</f>
        <v>0</v>
      </c>
      <c r="Y160" s="38"/>
      <c r="Z160" s="38"/>
      <c r="AA160" s="38"/>
      <c r="AB160" s="38"/>
      <c r="AC160" s="38"/>
      <c r="AD160" s="38"/>
      <c r="AE160" s="38"/>
      <c r="AR160" s="219" t="s">
        <v>145</v>
      </c>
      <c r="AT160" s="219" t="s">
        <v>140</v>
      </c>
      <c r="AU160" s="219" t="s">
        <v>86</v>
      </c>
      <c r="AY160" s="17" t="s">
        <v>138</v>
      </c>
      <c r="BE160" s="220">
        <f>IF(O160="základní",K160,0)</f>
        <v>0</v>
      </c>
      <c r="BF160" s="220">
        <f>IF(O160="snížená",K160,0)</f>
        <v>0</v>
      </c>
      <c r="BG160" s="220">
        <f>IF(O160="zákl. přenesená",K160,0)</f>
        <v>0</v>
      </c>
      <c r="BH160" s="220">
        <f>IF(O160="sníž. přenesená",K160,0)</f>
        <v>0</v>
      </c>
      <c r="BI160" s="220">
        <f>IF(O160="nulová",K160,0)</f>
        <v>0</v>
      </c>
      <c r="BJ160" s="17" t="s">
        <v>84</v>
      </c>
      <c r="BK160" s="220">
        <f>ROUND(P160*H160,2)</f>
        <v>0</v>
      </c>
      <c r="BL160" s="17" t="s">
        <v>145</v>
      </c>
      <c r="BM160" s="219" t="s">
        <v>249</v>
      </c>
    </row>
    <row r="161" s="2" customFormat="1">
      <c r="A161" s="38"/>
      <c r="B161" s="39"/>
      <c r="C161" s="40"/>
      <c r="D161" s="221" t="s">
        <v>147</v>
      </c>
      <c r="E161" s="40"/>
      <c r="F161" s="222" t="s">
        <v>250</v>
      </c>
      <c r="G161" s="40"/>
      <c r="H161" s="40"/>
      <c r="I161" s="223"/>
      <c r="J161" s="223"/>
      <c r="K161" s="40"/>
      <c r="L161" s="40"/>
      <c r="M161" s="44"/>
      <c r="N161" s="224"/>
      <c r="O161" s="225"/>
      <c r="P161" s="84"/>
      <c r="Q161" s="84"/>
      <c r="R161" s="84"/>
      <c r="S161" s="84"/>
      <c r="T161" s="84"/>
      <c r="U161" s="84"/>
      <c r="V161" s="84"/>
      <c r="W161" s="84"/>
      <c r="X161" s="85"/>
      <c r="Y161" s="38"/>
      <c r="Z161" s="38"/>
      <c r="AA161" s="38"/>
      <c r="AB161" s="38"/>
      <c r="AC161" s="38"/>
      <c r="AD161" s="38"/>
      <c r="AE161" s="38"/>
      <c r="AT161" s="17" t="s">
        <v>147</v>
      </c>
      <c r="AU161" s="17" t="s">
        <v>86</v>
      </c>
    </row>
    <row r="162" s="13" customFormat="1">
      <c r="A162" s="13"/>
      <c r="B162" s="226"/>
      <c r="C162" s="227"/>
      <c r="D162" s="228" t="s">
        <v>149</v>
      </c>
      <c r="E162" s="229" t="s">
        <v>20</v>
      </c>
      <c r="F162" s="230" t="s">
        <v>251</v>
      </c>
      <c r="G162" s="227"/>
      <c r="H162" s="231">
        <v>400</v>
      </c>
      <c r="I162" s="232"/>
      <c r="J162" s="232"/>
      <c r="K162" s="227"/>
      <c r="L162" s="227"/>
      <c r="M162" s="233"/>
      <c r="N162" s="234"/>
      <c r="O162" s="235"/>
      <c r="P162" s="235"/>
      <c r="Q162" s="235"/>
      <c r="R162" s="235"/>
      <c r="S162" s="235"/>
      <c r="T162" s="235"/>
      <c r="U162" s="235"/>
      <c r="V162" s="235"/>
      <c r="W162" s="235"/>
      <c r="X162" s="236"/>
      <c r="Y162" s="13"/>
      <c r="Z162" s="13"/>
      <c r="AA162" s="13"/>
      <c r="AB162" s="13"/>
      <c r="AC162" s="13"/>
      <c r="AD162" s="13"/>
      <c r="AE162" s="13"/>
      <c r="AT162" s="237" t="s">
        <v>149</v>
      </c>
      <c r="AU162" s="237" t="s">
        <v>86</v>
      </c>
      <c r="AV162" s="13" t="s">
        <v>86</v>
      </c>
      <c r="AW162" s="13" t="s">
        <v>5</v>
      </c>
      <c r="AX162" s="13" t="s">
        <v>84</v>
      </c>
      <c r="AY162" s="237" t="s">
        <v>138</v>
      </c>
    </row>
    <row r="163" s="2" customFormat="1" ht="24.15" customHeight="1">
      <c r="A163" s="38"/>
      <c r="B163" s="39"/>
      <c r="C163" s="207" t="s">
        <v>252</v>
      </c>
      <c r="D163" s="207" t="s">
        <v>140</v>
      </c>
      <c r="E163" s="208" t="s">
        <v>253</v>
      </c>
      <c r="F163" s="209" t="s">
        <v>254</v>
      </c>
      <c r="G163" s="210" t="s">
        <v>167</v>
      </c>
      <c r="H163" s="211">
        <v>1792.9200000000001</v>
      </c>
      <c r="I163" s="212"/>
      <c r="J163" s="212"/>
      <c r="K163" s="213">
        <f>ROUND(P163*H163,2)</f>
        <v>0</v>
      </c>
      <c r="L163" s="209" t="s">
        <v>144</v>
      </c>
      <c r="M163" s="44"/>
      <c r="N163" s="214" t="s">
        <v>20</v>
      </c>
      <c r="O163" s="215" t="s">
        <v>45</v>
      </c>
      <c r="P163" s="216">
        <f>I163+J163</f>
        <v>0</v>
      </c>
      <c r="Q163" s="216">
        <f>ROUND(I163*H163,2)</f>
        <v>0</v>
      </c>
      <c r="R163" s="216">
        <f>ROUND(J163*H163,2)</f>
        <v>0</v>
      </c>
      <c r="S163" s="84"/>
      <c r="T163" s="217">
        <f>S163*H163</f>
        <v>0</v>
      </c>
      <c r="U163" s="217">
        <v>0</v>
      </c>
      <c r="V163" s="217">
        <f>U163*H163</f>
        <v>0</v>
      </c>
      <c r="W163" s="217">
        <v>0</v>
      </c>
      <c r="X163" s="218">
        <f>W163*H163</f>
        <v>0</v>
      </c>
      <c r="Y163" s="38"/>
      <c r="Z163" s="38"/>
      <c r="AA163" s="38"/>
      <c r="AB163" s="38"/>
      <c r="AC163" s="38"/>
      <c r="AD163" s="38"/>
      <c r="AE163" s="38"/>
      <c r="AR163" s="219" t="s">
        <v>145</v>
      </c>
      <c r="AT163" s="219" t="s">
        <v>140</v>
      </c>
      <c r="AU163" s="219" t="s">
        <v>86</v>
      </c>
      <c r="AY163" s="17" t="s">
        <v>138</v>
      </c>
      <c r="BE163" s="220">
        <f>IF(O163="základní",K163,0)</f>
        <v>0</v>
      </c>
      <c r="BF163" s="220">
        <f>IF(O163="snížená",K163,0)</f>
        <v>0</v>
      </c>
      <c r="BG163" s="220">
        <f>IF(O163="zákl. přenesená",K163,0)</f>
        <v>0</v>
      </c>
      <c r="BH163" s="220">
        <f>IF(O163="sníž. přenesená",K163,0)</f>
        <v>0</v>
      </c>
      <c r="BI163" s="220">
        <f>IF(O163="nulová",K163,0)</f>
        <v>0</v>
      </c>
      <c r="BJ163" s="17" t="s">
        <v>84</v>
      </c>
      <c r="BK163" s="220">
        <f>ROUND(P163*H163,2)</f>
        <v>0</v>
      </c>
      <c r="BL163" s="17" t="s">
        <v>145</v>
      </c>
      <c r="BM163" s="219" t="s">
        <v>255</v>
      </c>
    </row>
    <row r="164" s="2" customFormat="1">
      <c r="A164" s="38"/>
      <c r="B164" s="39"/>
      <c r="C164" s="40"/>
      <c r="D164" s="221" t="s">
        <v>147</v>
      </c>
      <c r="E164" s="40"/>
      <c r="F164" s="222" t="s">
        <v>256</v>
      </c>
      <c r="G164" s="40"/>
      <c r="H164" s="40"/>
      <c r="I164" s="223"/>
      <c r="J164" s="223"/>
      <c r="K164" s="40"/>
      <c r="L164" s="40"/>
      <c r="M164" s="44"/>
      <c r="N164" s="224"/>
      <c r="O164" s="225"/>
      <c r="P164" s="84"/>
      <c r="Q164" s="84"/>
      <c r="R164" s="84"/>
      <c r="S164" s="84"/>
      <c r="T164" s="84"/>
      <c r="U164" s="84"/>
      <c r="V164" s="84"/>
      <c r="W164" s="84"/>
      <c r="X164" s="85"/>
      <c r="Y164" s="38"/>
      <c r="Z164" s="38"/>
      <c r="AA164" s="38"/>
      <c r="AB164" s="38"/>
      <c r="AC164" s="38"/>
      <c r="AD164" s="38"/>
      <c r="AE164" s="38"/>
      <c r="AT164" s="17" t="s">
        <v>147</v>
      </c>
      <c r="AU164" s="17" t="s">
        <v>86</v>
      </c>
    </row>
    <row r="165" s="13" customFormat="1">
      <c r="A165" s="13"/>
      <c r="B165" s="226"/>
      <c r="C165" s="227"/>
      <c r="D165" s="228" t="s">
        <v>149</v>
      </c>
      <c r="E165" s="229" t="s">
        <v>20</v>
      </c>
      <c r="F165" s="230" t="s">
        <v>257</v>
      </c>
      <c r="G165" s="227"/>
      <c r="H165" s="231">
        <v>1792.9200000000001</v>
      </c>
      <c r="I165" s="232"/>
      <c r="J165" s="232"/>
      <c r="K165" s="227"/>
      <c r="L165" s="227"/>
      <c r="M165" s="233"/>
      <c r="N165" s="234"/>
      <c r="O165" s="235"/>
      <c r="P165" s="235"/>
      <c r="Q165" s="235"/>
      <c r="R165" s="235"/>
      <c r="S165" s="235"/>
      <c r="T165" s="235"/>
      <c r="U165" s="235"/>
      <c r="V165" s="235"/>
      <c r="W165" s="235"/>
      <c r="X165" s="236"/>
      <c r="Y165" s="13"/>
      <c r="Z165" s="13"/>
      <c r="AA165" s="13"/>
      <c r="AB165" s="13"/>
      <c r="AC165" s="13"/>
      <c r="AD165" s="13"/>
      <c r="AE165" s="13"/>
      <c r="AT165" s="237" t="s">
        <v>149</v>
      </c>
      <c r="AU165" s="237" t="s">
        <v>86</v>
      </c>
      <c r="AV165" s="13" t="s">
        <v>86</v>
      </c>
      <c r="AW165" s="13" t="s">
        <v>5</v>
      </c>
      <c r="AX165" s="13" t="s">
        <v>84</v>
      </c>
      <c r="AY165" s="237" t="s">
        <v>138</v>
      </c>
    </row>
    <row r="166" s="2" customFormat="1" ht="24.15" customHeight="1">
      <c r="A166" s="38"/>
      <c r="B166" s="39"/>
      <c r="C166" s="207" t="s">
        <v>258</v>
      </c>
      <c r="D166" s="207" t="s">
        <v>140</v>
      </c>
      <c r="E166" s="208" t="s">
        <v>259</v>
      </c>
      <c r="F166" s="209" t="s">
        <v>260</v>
      </c>
      <c r="G166" s="210" t="s">
        <v>189</v>
      </c>
      <c r="H166" s="211">
        <v>194.04599999999999</v>
      </c>
      <c r="I166" s="212"/>
      <c r="J166" s="212"/>
      <c r="K166" s="213">
        <f>ROUND(P166*H166,2)</f>
        <v>0</v>
      </c>
      <c r="L166" s="209" t="s">
        <v>144</v>
      </c>
      <c r="M166" s="44"/>
      <c r="N166" s="214" t="s">
        <v>20</v>
      </c>
      <c r="O166" s="215" t="s">
        <v>45</v>
      </c>
      <c r="P166" s="216">
        <f>I166+J166</f>
        <v>0</v>
      </c>
      <c r="Q166" s="216">
        <f>ROUND(I166*H166,2)</f>
        <v>0</v>
      </c>
      <c r="R166" s="216">
        <f>ROUND(J166*H166,2)</f>
        <v>0</v>
      </c>
      <c r="S166" s="84"/>
      <c r="T166" s="217">
        <f>S166*H166</f>
        <v>0</v>
      </c>
      <c r="U166" s="217">
        <v>0</v>
      </c>
      <c r="V166" s="217">
        <f>U166*H166</f>
        <v>0</v>
      </c>
      <c r="W166" s="217">
        <v>0</v>
      </c>
      <c r="X166" s="218">
        <f>W166*H166</f>
        <v>0</v>
      </c>
      <c r="Y166" s="38"/>
      <c r="Z166" s="38"/>
      <c r="AA166" s="38"/>
      <c r="AB166" s="38"/>
      <c r="AC166" s="38"/>
      <c r="AD166" s="38"/>
      <c r="AE166" s="38"/>
      <c r="AR166" s="219" t="s">
        <v>145</v>
      </c>
      <c r="AT166" s="219" t="s">
        <v>140</v>
      </c>
      <c r="AU166" s="219" t="s">
        <v>86</v>
      </c>
      <c r="AY166" s="17" t="s">
        <v>138</v>
      </c>
      <c r="BE166" s="220">
        <f>IF(O166="základní",K166,0)</f>
        <v>0</v>
      </c>
      <c r="BF166" s="220">
        <f>IF(O166="snížená",K166,0)</f>
        <v>0</v>
      </c>
      <c r="BG166" s="220">
        <f>IF(O166="zákl. přenesená",K166,0)</f>
        <v>0</v>
      </c>
      <c r="BH166" s="220">
        <f>IF(O166="sníž. přenesená",K166,0)</f>
        <v>0</v>
      </c>
      <c r="BI166" s="220">
        <f>IF(O166="nulová",K166,0)</f>
        <v>0</v>
      </c>
      <c r="BJ166" s="17" t="s">
        <v>84</v>
      </c>
      <c r="BK166" s="220">
        <f>ROUND(P166*H166,2)</f>
        <v>0</v>
      </c>
      <c r="BL166" s="17" t="s">
        <v>145</v>
      </c>
      <c r="BM166" s="219" t="s">
        <v>261</v>
      </c>
    </row>
    <row r="167" s="2" customFormat="1">
      <c r="A167" s="38"/>
      <c r="B167" s="39"/>
      <c r="C167" s="40"/>
      <c r="D167" s="221" t="s">
        <v>147</v>
      </c>
      <c r="E167" s="40"/>
      <c r="F167" s="222" t="s">
        <v>262</v>
      </c>
      <c r="G167" s="40"/>
      <c r="H167" s="40"/>
      <c r="I167" s="223"/>
      <c r="J167" s="223"/>
      <c r="K167" s="40"/>
      <c r="L167" s="40"/>
      <c r="M167" s="44"/>
      <c r="N167" s="224"/>
      <c r="O167" s="225"/>
      <c r="P167" s="84"/>
      <c r="Q167" s="84"/>
      <c r="R167" s="84"/>
      <c r="S167" s="84"/>
      <c r="T167" s="84"/>
      <c r="U167" s="84"/>
      <c r="V167" s="84"/>
      <c r="W167" s="84"/>
      <c r="X167" s="85"/>
      <c r="Y167" s="38"/>
      <c r="Z167" s="38"/>
      <c r="AA167" s="38"/>
      <c r="AB167" s="38"/>
      <c r="AC167" s="38"/>
      <c r="AD167" s="38"/>
      <c r="AE167" s="38"/>
      <c r="AT167" s="17" t="s">
        <v>147</v>
      </c>
      <c r="AU167" s="17" t="s">
        <v>86</v>
      </c>
    </row>
    <row r="168" s="13" customFormat="1">
      <c r="A168" s="13"/>
      <c r="B168" s="226"/>
      <c r="C168" s="227"/>
      <c r="D168" s="228" t="s">
        <v>149</v>
      </c>
      <c r="E168" s="229" t="s">
        <v>20</v>
      </c>
      <c r="F168" s="230" t="s">
        <v>263</v>
      </c>
      <c r="G168" s="227"/>
      <c r="H168" s="231">
        <v>194.04599999999999</v>
      </c>
      <c r="I168" s="232"/>
      <c r="J168" s="232"/>
      <c r="K168" s="227"/>
      <c r="L168" s="227"/>
      <c r="M168" s="233"/>
      <c r="N168" s="234"/>
      <c r="O168" s="235"/>
      <c r="P168" s="235"/>
      <c r="Q168" s="235"/>
      <c r="R168" s="235"/>
      <c r="S168" s="235"/>
      <c r="T168" s="235"/>
      <c r="U168" s="235"/>
      <c r="V168" s="235"/>
      <c r="W168" s="235"/>
      <c r="X168" s="236"/>
      <c r="Y168" s="13"/>
      <c r="Z168" s="13"/>
      <c r="AA168" s="13"/>
      <c r="AB168" s="13"/>
      <c r="AC168" s="13"/>
      <c r="AD168" s="13"/>
      <c r="AE168" s="13"/>
      <c r="AT168" s="237" t="s">
        <v>149</v>
      </c>
      <c r="AU168" s="237" t="s">
        <v>86</v>
      </c>
      <c r="AV168" s="13" t="s">
        <v>86</v>
      </c>
      <c r="AW168" s="13" t="s">
        <v>5</v>
      </c>
      <c r="AX168" s="13" t="s">
        <v>84</v>
      </c>
      <c r="AY168" s="237" t="s">
        <v>138</v>
      </c>
    </row>
    <row r="169" s="2" customFormat="1" ht="37.8" customHeight="1">
      <c r="A169" s="38"/>
      <c r="B169" s="39"/>
      <c r="C169" s="207" t="s">
        <v>264</v>
      </c>
      <c r="D169" s="207" t="s">
        <v>140</v>
      </c>
      <c r="E169" s="208" t="s">
        <v>265</v>
      </c>
      <c r="F169" s="209" t="s">
        <v>266</v>
      </c>
      <c r="G169" s="210" t="s">
        <v>189</v>
      </c>
      <c r="H169" s="211">
        <v>194.04599999999999</v>
      </c>
      <c r="I169" s="212"/>
      <c r="J169" s="212"/>
      <c r="K169" s="213">
        <f>ROUND(P169*H169,2)</f>
        <v>0</v>
      </c>
      <c r="L169" s="209" t="s">
        <v>144</v>
      </c>
      <c r="M169" s="44"/>
      <c r="N169" s="214" t="s">
        <v>20</v>
      </c>
      <c r="O169" s="215" t="s">
        <v>45</v>
      </c>
      <c r="P169" s="216">
        <f>I169+J169</f>
        <v>0</v>
      </c>
      <c r="Q169" s="216">
        <f>ROUND(I169*H169,2)</f>
        <v>0</v>
      </c>
      <c r="R169" s="216">
        <f>ROUND(J169*H169,2)</f>
        <v>0</v>
      </c>
      <c r="S169" s="84"/>
      <c r="T169" s="217">
        <f>S169*H169</f>
        <v>0</v>
      </c>
      <c r="U169" s="217">
        <v>0</v>
      </c>
      <c r="V169" s="217">
        <f>U169*H169</f>
        <v>0</v>
      </c>
      <c r="W169" s="217">
        <v>0</v>
      </c>
      <c r="X169" s="218">
        <f>W169*H169</f>
        <v>0</v>
      </c>
      <c r="Y169" s="38"/>
      <c r="Z169" s="38"/>
      <c r="AA169" s="38"/>
      <c r="AB169" s="38"/>
      <c r="AC169" s="38"/>
      <c r="AD169" s="38"/>
      <c r="AE169" s="38"/>
      <c r="AR169" s="219" t="s">
        <v>145</v>
      </c>
      <c r="AT169" s="219" t="s">
        <v>140</v>
      </c>
      <c r="AU169" s="219" t="s">
        <v>86</v>
      </c>
      <c r="AY169" s="17" t="s">
        <v>138</v>
      </c>
      <c r="BE169" s="220">
        <f>IF(O169="základní",K169,0)</f>
        <v>0</v>
      </c>
      <c r="BF169" s="220">
        <f>IF(O169="snížená",K169,0)</f>
        <v>0</v>
      </c>
      <c r="BG169" s="220">
        <f>IF(O169="zákl. přenesená",K169,0)</f>
        <v>0</v>
      </c>
      <c r="BH169" s="220">
        <f>IF(O169="sníž. přenesená",K169,0)</f>
        <v>0</v>
      </c>
      <c r="BI169" s="220">
        <f>IF(O169="nulová",K169,0)</f>
        <v>0</v>
      </c>
      <c r="BJ169" s="17" t="s">
        <v>84</v>
      </c>
      <c r="BK169" s="220">
        <f>ROUND(P169*H169,2)</f>
        <v>0</v>
      </c>
      <c r="BL169" s="17" t="s">
        <v>145</v>
      </c>
      <c r="BM169" s="219" t="s">
        <v>267</v>
      </c>
    </row>
    <row r="170" s="2" customFormat="1">
      <c r="A170" s="38"/>
      <c r="B170" s="39"/>
      <c r="C170" s="40"/>
      <c r="D170" s="221" t="s">
        <v>147</v>
      </c>
      <c r="E170" s="40"/>
      <c r="F170" s="222" t="s">
        <v>268</v>
      </c>
      <c r="G170" s="40"/>
      <c r="H170" s="40"/>
      <c r="I170" s="223"/>
      <c r="J170" s="223"/>
      <c r="K170" s="40"/>
      <c r="L170" s="40"/>
      <c r="M170" s="44"/>
      <c r="N170" s="224"/>
      <c r="O170" s="225"/>
      <c r="P170" s="84"/>
      <c r="Q170" s="84"/>
      <c r="R170" s="84"/>
      <c r="S170" s="84"/>
      <c r="T170" s="84"/>
      <c r="U170" s="84"/>
      <c r="V170" s="84"/>
      <c r="W170" s="84"/>
      <c r="X170" s="85"/>
      <c r="Y170" s="38"/>
      <c r="Z170" s="38"/>
      <c r="AA170" s="38"/>
      <c r="AB170" s="38"/>
      <c r="AC170" s="38"/>
      <c r="AD170" s="38"/>
      <c r="AE170" s="38"/>
      <c r="AT170" s="17" t="s">
        <v>147</v>
      </c>
      <c r="AU170" s="17" t="s">
        <v>86</v>
      </c>
    </row>
    <row r="171" s="13" customFormat="1">
      <c r="A171" s="13"/>
      <c r="B171" s="226"/>
      <c r="C171" s="227"/>
      <c r="D171" s="228" t="s">
        <v>149</v>
      </c>
      <c r="E171" s="229" t="s">
        <v>20</v>
      </c>
      <c r="F171" s="230" t="s">
        <v>269</v>
      </c>
      <c r="G171" s="227"/>
      <c r="H171" s="231">
        <v>194.04599999999999</v>
      </c>
      <c r="I171" s="232"/>
      <c r="J171" s="232"/>
      <c r="K171" s="227"/>
      <c r="L171" s="227"/>
      <c r="M171" s="233"/>
      <c r="N171" s="234"/>
      <c r="O171" s="235"/>
      <c r="P171" s="235"/>
      <c r="Q171" s="235"/>
      <c r="R171" s="235"/>
      <c r="S171" s="235"/>
      <c r="T171" s="235"/>
      <c r="U171" s="235"/>
      <c r="V171" s="235"/>
      <c r="W171" s="235"/>
      <c r="X171" s="236"/>
      <c r="Y171" s="13"/>
      <c r="Z171" s="13"/>
      <c r="AA171" s="13"/>
      <c r="AB171" s="13"/>
      <c r="AC171" s="13"/>
      <c r="AD171" s="13"/>
      <c r="AE171" s="13"/>
      <c r="AT171" s="237" t="s">
        <v>149</v>
      </c>
      <c r="AU171" s="237" t="s">
        <v>86</v>
      </c>
      <c r="AV171" s="13" t="s">
        <v>86</v>
      </c>
      <c r="AW171" s="13" t="s">
        <v>5</v>
      </c>
      <c r="AX171" s="13" t="s">
        <v>84</v>
      </c>
      <c r="AY171" s="237" t="s">
        <v>138</v>
      </c>
    </row>
    <row r="172" s="2" customFormat="1" ht="55.5" customHeight="1">
      <c r="A172" s="38"/>
      <c r="B172" s="39"/>
      <c r="C172" s="207" t="s">
        <v>8</v>
      </c>
      <c r="D172" s="207" t="s">
        <v>140</v>
      </c>
      <c r="E172" s="208" t="s">
        <v>270</v>
      </c>
      <c r="F172" s="209" t="s">
        <v>271</v>
      </c>
      <c r="G172" s="210" t="s">
        <v>167</v>
      </c>
      <c r="H172" s="211">
        <v>172.69999999999999</v>
      </c>
      <c r="I172" s="212"/>
      <c r="J172" s="212"/>
      <c r="K172" s="213">
        <f>ROUND(P172*H172,2)</f>
        <v>0</v>
      </c>
      <c r="L172" s="209" t="s">
        <v>144</v>
      </c>
      <c r="M172" s="44"/>
      <c r="N172" s="214" t="s">
        <v>20</v>
      </c>
      <c r="O172" s="215" t="s">
        <v>45</v>
      </c>
      <c r="P172" s="216">
        <f>I172+J172</f>
        <v>0</v>
      </c>
      <c r="Q172" s="216">
        <f>ROUND(I172*H172,2)</f>
        <v>0</v>
      </c>
      <c r="R172" s="216">
        <f>ROUND(J172*H172,2)</f>
        <v>0</v>
      </c>
      <c r="S172" s="84"/>
      <c r="T172" s="217">
        <f>S172*H172</f>
        <v>0</v>
      </c>
      <c r="U172" s="217">
        <v>0</v>
      </c>
      <c r="V172" s="217">
        <f>U172*H172</f>
        <v>0</v>
      </c>
      <c r="W172" s="217">
        <v>0</v>
      </c>
      <c r="X172" s="218">
        <f>W172*H172</f>
        <v>0</v>
      </c>
      <c r="Y172" s="38"/>
      <c r="Z172" s="38"/>
      <c r="AA172" s="38"/>
      <c r="AB172" s="38"/>
      <c r="AC172" s="38"/>
      <c r="AD172" s="38"/>
      <c r="AE172" s="38"/>
      <c r="AR172" s="219" t="s">
        <v>145</v>
      </c>
      <c r="AT172" s="219" t="s">
        <v>140</v>
      </c>
      <c r="AU172" s="219" t="s">
        <v>86</v>
      </c>
      <c r="AY172" s="17" t="s">
        <v>138</v>
      </c>
      <c r="BE172" s="220">
        <f>IF(O172="základní",K172,0)</f>
        <v>0</v>
      </c>
      <c r="BF172" s="220">
        <f>IF(O172="snížená",K172,0)</f>
        <v>0</v>
      </c>
      <c r="BG172" s="220">
        <f>IF(O172="zákl. přenesená",K172,0)</f>
        <v>0</v>
      </c>
      <c r="BH172" s="220">
        <f>IF(O172="sníž. přenesená",K172,0)</f>
        <v>0</v>
      </c>
      <c r="BI172" s="220">
        <f>IF(O172="nulová",K172,0)</f>
        <v>0</v>
      </c>
      <c r="BJ172" s="17" t="s">
        <v>84</v>
      </c>
      <c r="BK172" s="220">
        <f>ROUND(P172*H172,2)</f>
        <v>0</v>
      </c>
      <c r="BL172" s="17" t="s">
        <v>145</v>
      </c>
      <c r="BM172" s="219" t="s">
        <v>272</v>
      </c>
    </row>
    <row r="173" s="2" customFormat="1">
      <c r="A173" s="38"/>
      <c r="B173" s="39"/>
      <c r="C173" s="40"/>
      <c r="D173" s="221" t="s">
        <v>147</v>
      </c>
      <c r="E173" s="40"/>
      <c r="F173" s="222" t="s">
        <v>273</v>
      </c>
      <c r="G173" s="40"/>
      <c r="H173" s="40"/>
      <c r="I173" s="223"/>
      <c r="J173" s="223"/>
      <c r="K173" s="40"/>
      <c r="L173" s="40"/>
      <c r="M173" s="44"/>
      <c r="N173" s="224"/>
      <c r="O173" s="225"/>
      <c r="P173" s="84"/>
      <c r="Q173" s="84"/>
      <c r="R173" s="84"/>
      <c r="S173" s="84"/>
      <c r="T173" s="84"/>
      <c r="U173" s="84"/>
      <c r="V173" s="84"/>
      <c r="W173" s="84"/>
      <c r="X173" s="85"/>
      <c r="Y173" s="38"/>
      <c r="Z173" s="38"/>
      <c r="AA173" s="38"/>
      <c r="AB173" s="38"/>
      <c r="AC173" s="38"/>
      <c r="AD173" s="38"/>
      <c r="AE173" s="38"/>
      <c r="AT173" s="17" t="s">
        <v>147</v>
      </c>
      <c r="AU173" s="17" t="s">
        <v>86</v>
      </c>
    </row>
    <row r="174" s="13" customFormat="1">
      <c r="A174" s="13"/>
      <c r="B174" s="226"/>
      <c r="C174" s="227"/>
      <c r="D174" s="228" t="s">
        <v>149</v>
      </c>
      <c r="E174" s="229" t="s">
        <v>20</v>
      </c>
      <c r="F174" s="230" t="s">
        <v>274</v>
      </c>
      <c r="G174" s="227"/>
      <c r="H174" s="231">
        <v>172.69999999999999</v>
      </c>
      <c r="I174" s="232"/>
      <c r="J174" s="232"/>
      <c r="K174" s="227"/>
      <c r="L174" s="227"/>
      <c r="M174" s="233"/>
      <c r="N174" s="234"/>
      <c r="O174" s="235"/>
      <c r="P174" s="235"/>
      <c r="Q174" s="235"/>
      <c r="R174" s="235"/>
      <c r="S174" s="235"/>
      <c r="T174" s="235"/>
      <c r="U174" s="235"/>
      <c r="V174" s="235"/>
      <c r="W174" s="235"/>
      <c r="X174" s="236"/>
      <c r="Y174" s="13"/>
      <c r="Z174" s="13"/>
      <c r="AA174" s="13"/>
      <c r="AB174" s="13"/>
      <c r="AC174" s="13"/>
      <c r="AD174" s="13"/>
      <c r="AE174" s="13"/>
      <c r="AT174" s="237" t="s">
        <v>149</v>
      </c>
      <c r="AU174" s="237" t="s">
        <v>86</v>
      </c>
      <c r="AV174" s="13" t="s">
        <v>86</v>
      </c>
      <c r="AW174" s="13" t="s">
        <v>5</v>
      </c>
      <c r="AX174" s="13" t="s">
        <v>84</v>
      </c>
      <c r="AY174" s="237" t="s">
        <v>138</v>
      </c>
    </row>
    <row r="175" s="2" customFormat="1" ht="37.8" customHeight="1">
      <c r="A175" s="38"/>
      <c r="B175" s="39"/>
      <c r="C175" s="207" t="s">
        <v>275</v>
      </c>
      <c r="D175" s="207" t="s">
        <v>140</v>
      </c>
      <c r="E175" s="208" t="s">
        <v>276</v>
      </c>
      <c r="F175" s="209" t="s">
        <v>277</v>
      </c>
      <c r="G175" s="210" t="s">
        <v>167</v>
      </c>
      <c r="H175" s="211">
        <v>172.69999999999999</v>
      </c>
      <c r="I175" s="212"/>
      <c r="J175" s="212"/>
      <c r="K175" s="213">
        <f>ROUND(P175*H175,2)</f>
        <v>0</v>
      </c>
      <c r="L175" s="209" t="s">
        <v>144</v>
      </c>
      <c r="M175" s="44"/>
      <c r="N175" s="214" t="s">
        <v>20</v>
      </c>
      <c r="O175" s="215" t="s">
        <v>45</v>
      </c>
      <c r="P175" s="216">
        <f>I175+J175</f>
        <v>0</v>
      </c>
      <c r="Q175" s="216">
        <f>ROUND(I175*H175,2)</f>
        <v>0</v>
      </c>
      <c r="R175" s="216">
        <f>ROUND(J175*H175,2)</f>
        <v>0</v>
      </c>
      <c r="S175" s="84"/>
      <c r="T175" s="217">
        <f>S175*H175</f>
        <v>0</v>
      </c>
      <c r="U175" s="217">
        <v>0</v>
      </c>
      <c r="V175" s="217">
        <f>U175*H175</f>
        <v>0</v>
      </c>
      <c r="W175" s="217">
        <v>0</v>
      </c>
      <c r="X175" s="218">
        <f>W175*H175</f>
        <v>0</v>
      </c>
      <c r="Y175" s="38"/>
      <c r="Z175" s="38"/>
      <c r="AA175" s="38"/>
      <c r="AB175" s="38"/>
      <c r="AC175" s="38"/>
      <c r="AD175" s="38"/>
      <c r="AE175" s="38"/>
      <c r="AR175" s="219" t="s">
        <v>145</v>
      </c>
      <c r="AT175" s="219" t="s">
        <v>140</v>
      </c>
      <c r="AU175" s="219" t="s">
        <v>86</v>
      </c>
      <c r="AY175" s="17" t="s">
        <v>138</v>
      </c>
      <c r="BE175" s="220">
        <f>IF(O175="základní",K175,0)</f>
        <v>0</v>
      </c>
      <c r="BF175" s="220">
        <f>IF(O175="snížená",K175,0)</f>
        <v>0</v>
      </c>
      <c r="BG175" s="220">
        <f>IF(O175="zákl. přenesená",K175,0)</f>
        <v>0</v>
      </c>
      <c r="BH175" s="220">
        <f>IF(O175="sníž. přenesená",K175,0)</f>
        <v>0</v>
      </c>
      <c r="BI175" s="220">
        <f>IF(O175="nulová",K175,0)</f>
        <v>0</v>
      </c>
      <c r="BJ175" s="17" t="s">
        <v>84</v>
      </c>
      <c r="BK175" s="220">
        <f>ROUND(P175*H175,2)</f>
        <v>0</v>
      </c>
      <c r="BL175" s="17" t="s">
        <v>145</v>
      </c>
      <c r="BM175" s="219" t="s">
        <v>278</v>
      </c>
    </row>
    <row r="176" s="2" customFormat="1">
      <c r="A176" s="38"/>
      <c r="B176" s="39"/>
      <c r="C176" s="40"/>
      <c r="D176" s="221" t="s">
        <v>147</v>
      </c>
      <c r="E176" s="40"/>
      <c r="F176" s="222" t="s">
        <v>279</v>
      </c>
      <c r="G176" s="40"/>
      <c r="H176" s="40"/>
      <c r="I176" s="223"/>
      <c r="J176" s="223"/>
      <c r="K176" s="40"/>
      <c r="L176" s="40"/>
      <c r="M176" s="44"/>
      <c r="N176" s="224"/>
      <c r="O176" s="225"/>
      <c r="P176" s="84"/>
      <c r="Q176" s="84"/>
      <c r="R176" s="84"/>
      <c r="S176" s="84"/>
      <c r="T176" s="84"/>
      <c r="U176" s="84"/>
      <c r="V176" s="84"/>
      <c r="W176" s="84"/>
      <c r="X176" s="85"/>
      <c r="Y176" s="38"/>
      <c r="Z176" s="38"/>
      <c r="AA176" s="38"/>
      <c r="AB176" s="38"/>
      <c r="AC176" s="38"/>
      <c r="AD176" s="38"/>
      <c r="AE176" s="38"/>
      <c r="AT176" s="17" t="s">
        <v>147</v>
      </c>
      <c r="AU176" s="17" t="s">
        <v>86</v>
      </c>
    </row>
    <row r="177" s="13" customFormat="1">
      <c r="A177" s="13"/>
      <c r="B177" s="226"/>
      <c r="C177" s="227"/>
      <c r="D177" s="228" t="s">
        <v>149</v>
      </c>
      <c r="E177" s="229" t="s">
        <v>20</v>
      </c>
      <c r="F177" s="230" t="s">
        <v>274</v>
      </c>
      <c r="G177" s="227"/>
      <c r="H177" s="231">
        <v>172.69999999999999</v>
      </c>
      <c r="I177" s="232"/>
      <c r="J177" s="232"/>
      <c r="K177" s="227"/>
      <c r="L177" s="227"/>
      <c r="M177" s="233"/>
      <c r="N177" s="234"/>
      <c r="O177" s="235"/>
      <c r="P177" s="235"/>
      <c r="Q177" s="235"/>
      <c r="R177" s="235"/>
      <c r="S177" s="235"/>
      <c r="T177" s="235"/>
      <c r="U177" s="235"/>
      <c r="V177" s="235"/>
      <c r="W177" s="235"/>
      <c r="X177" s="236"/>
      <c r="Y177" s="13"/>
      <c r="Z177" s="13"/>
      <c r="AA177" s="13"/>
      <c r="AB177" s="13"/>
      <c r="AC177" s="13"/>
      <c r="AD177" s="13"/>
      <c r="AE177" s="13"/>
      <c r="AT177" s="237" t="s">
        <v>149</v>
      </c>
      <c r="AU177" s="237" t="s">
        <v>86</v>
      </c>
      <c r="AV177" s="13" t="s">
        <v>86</v>
      </c>
      <c r="AW177" s="13" t="s">
        <v>5</v>
      </c>
      <c r="AX177" s="13" t="s">
        <v>84</v>
      </c>
      <c r="AY177" s="237" t="s">
        <v>138</v>
      </c>
    </row>
    <row r="178" s="2" customFormat="1" ht="49.05" customHeight="1">
      <c r="A178" s="38"/>
      <c r="B178" s="39"/>
      <c r="C178" s="207" t="s">
        <v>280</v>
      </c>
      <c r="D178" s="207" t="s">
        <v>140</v>
      </c>
      <c r="E178" s="208" t="s">
        <v>281</v>
      </c>
      <c r="F178" s="209" t="s">
        <v>282</v>
      </c>
      <c r="G178" s="210" t="s">
        <v>167</v>
      </c>
      <c r="H178" s="211">
        <v>997.88</v>
      </c>
      <c r="I178" s="212"/>
      <c r="J178" s="212"/>
      <c r="K178" s="213">
        <f>ROUND(P178*H178,2)</f>
        <v>0</v>
      </c>
      <c r="L178" s="209" t="s">
        <v>144</v>
      </c>
      <c r="M178" s="44"/>
      <c r="N178" s="214" t="s">
        <v>20</v>
      </c>
      <c r="O178" s="215" t="s">
        <v>45</v>
      </c>
      <c r="P178" s="216">
        <f>I178+J178</f>
        <v>0</v>
      </c>
      <c r="Q178" s="216">
        <f>ROUND(I178*H178,2)</f>
        <v>0</v>
      </c>
      <c r="R178" s="216">
        <f>ROUND(J178*H178,2)</f>
        <v>0</v>
      </c>
      <c r="S178" s="84"/>
      <c r="T178" s="217">
        <f>S178*H178</f>
        <v>0</v>
      </c>
      <c r="U178" s="217">
        <v>0</v>
      </c>
      <c r="V178" s="217">
        <f>U178*H178</f>
        <v>0</v>
      </c>
      <c r="W178" s="217">
        <v>0</v>
      </c>
      <c r="X178" s="218">
        <f>W178*H178</f>
        <v>0</v>
      </c>
      <c r="Y178" s="38"/>
      <c r="Z178" s="38"/>
      <c r="AA178" s="38"/>
      <c r="AB178" s="38"/>
      <c r="AC178" s="38"/>
      <c r="AD178" s="38"/>
      <c r="AE178" s="38"/>
      <c r="AR178" s="219" t="s">
        <v>145</v>
      </c>
      <c r="AT178" s="219" t="s">
        <v>140</v>
      </c>
      <c r="AU178" s="219" t="s">
        <v>86</v>
      </c>
      <c r="AY178" s="17" t="s">
        <v>138</v>
      </c>
      <c r="BE178" s="220">
        <f>IF(O178="základní",K178,0)</f>
        <v>0</v>
      </c>
      <c r="BF178" s="220">
        <f>IF(O178="snížená",K178,0)</f>
        <v>0</v>
      </c>
      <c r="BG178" s="220">
        <f>IF(O178="zákl. přenesená",K178,0)</f>
        <v>0</v>
      </c>
      <c r="BH178" s="220">
        <f>IF(O178="sníž. přenesená",K178,0)</f>
        <v>0</v>
      </c>
      <c r="BI178" s="220">
        <f>IF(O178="nulová",K178,0)</f>
        <v>0</v>
      </c>
      <c r="BJ178" s="17" t="s">
        <v>84</v>
      </c>
      <c r="BK178" s="220">
        <f>ROUND(P178*H178,2)</f>
        <v>0</v>
      </c>
      <c r="BL178" s="17" t="s">
        <v>145</v>
      </c>
      <c r="BM178" s="219" t="s">
        <v>283</v>
      </c>
    </row>
    <row r="179" s="2" customFormat="1">
      <c r="A179" s="38"/>
      <c r="B179" s="39"/>
      <c r="C179" s="40"/>
      <c r="D179" s="221" t="s">
        <v>147</v>
      </c>
      <c r="E179" s="40"/>
      <c r="F179" s="222" t="s">
        <v>284</v>
      </c>
      <c r="G179" s="40"/>
      <c r="H179" s="40"/>
      <c r="I179" s="223"/>
      <c r="J179" s="223"/>
      <c r="K179" s="40"/>
      <c r="L179" s="40"/>
      <c r="M179" s="44"/>
      <c r="N179" s="224"/>
      <c r="O179" s="225"/>
      <c r="P179" s="84"/>
      <c r="Q179" s="84"/>
      <c r="R179" s="84"/>
      <c r="S179" s="84"/>
      <c r="T179" s="84"/>
      <c r="U179" s="84"/>
      <c r="V179" s="84"/>
      <c r="W179" s="84"/>
      <c r="X179" s="85"/>
      <c r="Y179" s="38"/>
      <c r="Z179" s="38"/>
      <c r="AA179" s="38"/>
      <c r="AB179" s="38"/>
      <c r="AC179" s="38"/>
      <c r="AD179" s="38"/>
      <c r="AE179" s="38"/>
      <c r="AT179" s="17" t="s">
        <v>147</v>
      </c>
      <c r="AU179" s="17" t="s">
        <v>86</v>
      </c>
    </row>
    <row r="180" s="13" customFormat="1">
      <c r="A180" s="13"/>
      <c r="B180" s="226"/>
      <c r="C180" s="227"/>
      <c r="D180" s="228" t="s">
        <v>149</v>
      </c>
      <c r="E180" s="229" t="s">
        <v>20</v>
      </c>
      <c r="F180" s="230" t="s">
        <v>285</v>
      </c>
      <c r="G180" s="227"/>
      <c r="H180" s="231">
        <v>825.17999999999995</v>
      </c>
      <c r="I180" s="232"/>
      <c r="J180" s="232"/>
      <c r="K180" s="227"/>
      <c r="L180" s="227"/>
      <c r="M180" s="233"/>
      <c r="N180" s="234"/>
      <c r="O180" s="235"/>
      <c r="P180" s="235"/>
      <c r="Q180" s="235"/>
      <c r="R180" s="235"/>
      <c r="S180" s="235"/>
      <c r="T180" s="235"/>
      <c r="U180" s="235"/>
      <c r="V180" s="235"/>
      <c r="W180" s="235"/>
      <c r="X180" s="236"/>
      <c r="Y180" s="13"/>
      <c r="Z180" s="13"/>
      <c r="AA180" s="13"/>
      <c r="AB180" s="13"/>
      <c r="AC180" s="13"/>
      <c r="AD180" s="13"/>
      <c r="AE180" s="13"/>
      <c r="AT180" s="237" t="s">
        <v>149</v>
      </c>
      <c r="AU180" s="237" t="s">
        <v>86</v>
      </c>
      <c r="AV180" s="13" t="s">
        <v>86</v>
      </c>
      <c r="AW180" s="13" t="s">
        <v>5</v>
      </c>
      <c r="AX180" s="13" t="s">
        <v>76</v>
      </c>
      <c r="AY180" s="237" t="s">
        <v>138</v>
      </c>
    </row>
    <row r="181" s="13" customFormat="1">
      <c r="A181" s="13"/>
      <c r="B181" s="226"/>
      <c r="C181" s="227"/>
      <c r="D181" s="228" t="s">
        <v>149</v>
      </c>
      <c r="E181" s="229" t="s">
        <v>20</v>
      </c>
      <c r="F181" s="230" t="s">
        <v>286</v>
      </c>
      <c r="G181" s="227"/>
      <c r="H181" s="231">
        <v>172.69999999999999</v>
      </c>
      <c r="I181" s="232"/>
      <c r="J181" s="232"/>
      <c r="K181" s="227"/>
      <c r="L181" s="227"/>
      <c r="M181" s="233"/>
      <c r="N181" s="234"/>
      <c r="O181" s="235"/>
      <c r="P181" s="235"/>
      <c r="Q181" s="235"/>
      <c r="R181" s="235"/>
      <c r="S181" s="235"/>
      <c r="T181" s="235"/>
      <c r="U181" s="235"/>
      <c r="V181" s="235"/>
      <c r="W181" s="235"/>
      <c r="X181" s="236"/>
      <c r="Y181" s="13"/>
      <c r="Z181" s="13"/>
      <c r="AA181" s="13"/>
      <c r="AB181" s="13"/>
      <c r="AC181" s="13"/>
      <c r="AD181" s="13"/>
      <c r="AE181" s="13"/>
      <c r="AT181" s="237" t="s">
        <v>149</v>
      </c>
      <c r="AU181" s="237" t="s">
        <v>86</v>
      </c>
      <c r="AV181" s="13" t="s">
        <v>86</v>
      </c>
      <c r="AW181" s="13" t="s">
        <v>5</v>
      </c>
      <c r="AX181" s="13" t="s">
        <v>76</v>
      </c>
      <c r="AY181" s="237" t="s">
        <v>138</v>
      </c>
    </row>
    <row r="182" s="14" customFormat="1">
      <c r="A182" s="14"/>
      <c r="B182" s="239"/>
      <c r="C182" s="240"/>
      <c r="D182" s="228" t="s">
        <v>149</v>
      </c>
      <c r="E182" s="241" t="s">
        <v>20</v>
      </c>
      <c r="F182" s="242" t="s">
        <v>185</v>
      </c>
      <c r="G182" s="240"/>
      <c r="H182" s="243">
        <v>997.87999999999988</v>
      </c>
      <c r="I182" s="244"/>
      <c r="J182" s="244"/>
      <c r="K182" s="240"/>
      <c r="L182" s="240"/>
      <c r="M182" s="245"/>
      <c r="N182" s="246"/>
      <c r="O182" s="247"/>
      <c r="P182" s="247"/>
      <c r="Q182" s="247"/>
      <c r="R182" s="247"/>
      <c r="S182" s="247"/>
      <c r="T182" s="247"/>
      <c r="U182" s="247"/>
      <c r="V182" s="247"/>
      <c r="W182" s="247"/>
      <c r="X182" s="248"/>
      <c r="Y182" s="14"/>
      <c r="Z182" s="14"/>
      <c r="AA182" s="14"/>
      <c r="AB182" s="14"/>
      <c r="AC182" s="14"/>
      <c r="AD182" s="14"/>
      <c r="AE182" s="14"/>
      <c r="AT182" s="249" t="s">
        <v>149</v>
      </c>
      <c r="AU182" s="249" t="s">
        <v>86</v>
      </c>
      <c r="AV182" s="14" t="s">
        <v>145</v>
      </c>
      <c r="AW182" s="14" t="s">
        <v>5</v>
      </c>
      <c r="AX182" s="14" t="s">
        <v>84</v>
      </c>
      <c r="AY182" s="249" t="s">
        <v>138</v>
      </c>
    </row>
    <row r="183" s="2" customFormat="1" ht="55.5" customHeight="1">
      <c r="A183" s="38"/>
      <c r="B183" s="39"/>
      <c r="C183" s="207" t="s">
        <v>287</v>
      </c>
      <c r="D183" s="207" t="s">
        <v>140</v>
      </c>
      <c r="E183" s="208" t="s">
        <v>288</v>
      </c>
      <c r="F183" s="209" t="s">
        <v>289</v>
      </c>
      <c r="G183" s="210" t="s">
        <v>167</v>
      </c>
      <c r="H183" s="211">
        <v>800</v>
      </c>
      <c r="I183" s="212"/>
      <c r="J183" s="212"/>
      <c r="K183" s="213">
        <f>ROUND(P183*H183,2)</f>
        <v>0</v>
      </c>
      <c r="L183" s="209" t="s">
        <v>144</v>
      </c>
      <c r="M183" s="44"/>
      <c r="N183" s="214" t="s">
        <v>20</v>
      </c>
      <c r="O183" s="215" t="s">
        <v>45</v>
      </c>
      <c r="P183" s="216">
        <f>I183+J183</f>
        <v>0</v>
      </c>
      <c r="Q183" s="216">
        <f>ROUND(I183*H183,2)</f>
        <v>0</v>
      </c>
      <c r="R183" s="216">
        <f>ROUND(J183*H183,2)</f>
        <v>0</v>
      </c>
      <c r="S183" s="84"/>
      <c r="T183" s="217">
        <f>S183*H183</f>
        <v>0</v>
      </c>
      <c r="U183" s="217">
        <v>0</v>
      </c>
      <c r="V183" s="217">
        <f>U183*H183</f>
        <v>0</v>
      </c>
      <c r="W183" s="217">
        <v>0</v>
      </c>
      <c r="X183" s="218">
        <f>W183*H183</f>
        <v>0</v>
      </c>
      <c r="Y183" s="38"/>
      <c r="Z183" s="38"/>
      <c r="AA183" s="38"/>
      <c r="AB183" s="38"/>
      <c r="AC183" s="38"/>
      <c r="AD183" s="38"/>
      <c r="AE183" s="38"/>
      <c r="AR183" s="219" t="s">
        <v>145</v>
      </c>
      <c r="AT183" s="219" t="s">
        <v>140</v>
      </c>
      <c r="AU183" s="219" t="s">
        <v>86</v>
      </c>
      <c r="AY183" s="17" t="s">
        <v>138</v>
      </c>
      <c r="BE183" s="220">
        <f>IF(O183="základní",K183,0)</f>
        <v>0</v>
      </c>
      <c r="BF183" s="220">
        <f>IF(O183="snížená",K183,0)</f>
        <v>0</v>
      </c>
      <c r="BG183" s="220">
        <f>IF(O183="zákl. přenesená",K183,0)</f>
        <v>0</v>
      </c>
      <c r="BH183" s="220">
        <f>IF(O183="sníž. přenesená",K183,0)</f>
        <v>0</v>
      </c>
      <c r="BI183" s="220">
        <f>IF(O183="nulová",K183,0)</f>
        <v>0</v>
      </c>
      <c r="BJ183" s="17" t="s">
        <v>84</v>
      </c>
      <c r="BK183" s="220">
        <f>ROUND(P183*H183,2)</f>
        <v>0</v>
      </c>
      <c r="BL183" s="17" t="s">
        <v>145</v>
      </c>
      <c r="BM183" s="219" t="s">
        <v>290</v>
      </c>
    </row>
    <row r="184" s="2" customFormat="1">
      <c r="A184" s="38"/>
      <c r="B184" s="39"/>
      <c r="C184" s="40"/>
      <c r="D184" s="221" t="s">
        <v>147</v>
      </c>
      <c r="E184" s="40"/>
      <c r="F184" s="222" t="s">
        <v>291</v>
      </c>
      <c r="G184" s="40"/>
      <c r="H184" s="40"/>
      <c r="I184" s="223"/>
      <c r="J184" s="223"/>
      <c r="K184" s="40"/>
      <c r="L184" s="40"/>
      <c r="M184" s="44"/>
      <c r="N184" s="224"/>
      <c r="O184" s="225"/>
      <c r="P184" s="84"/>
      <c r="Q184" s="84"/>
      <c r="R184" s="84"/>
      <c r="S184" s="84"/>
      <c r="T184" s="84"/>
      <c r="U184" s="84"/>
      <c r="V184" s="84"/>
      <c r="W184" s="84"/>
      <c r="X184" s="85"/>
      <c r="Y184" s="38"/>
      <c r="Z184" s="38"/>
      <c r="AA184" s="38"/>
      <c r="AB184" s="38"/>
      <c r="AC184" s="38"/>
      <c r="AD184" s="38"/>
      <c r="AE184" s="38"/>
      <c r="AT184" s="17" t="s">
        <v>147</v>
      </c>
      <c r="AU184" s="17" t="s">
        <v>86</v>
      </c>
    </row>
    <row r="185" s="13" customFormat="1">
      <c r="A185" s="13"/>
      <c r="B185" s="226"/>
      <c r="C185" s="227"/>
      <c r="D185" s="228" t="s">
        <v>149</v>
      </c>
      <c r="E185" s="229" t="s">
        <v>20</v>
      </c>
      <c r="F185" s="230" t="s">
        <v>292</v>
      </c>
      <c r="G185" s="227"/>
      <c r="H185" s="231">
        <v>800</v>
      </c>
      <c r="I185" s="232"/>
      <c r="J185" s="232"/>
      <c r="K185" s="227"/>
      <c r="L185" s="227"/>
      <c r="M185" s="233"/>
      <c r="N185" s="234"/>
      <c r="O185" s="235"/>
      <c r="P185" s="235"/>
      <c r="Q185" s="235"/>
      <c r="R185" s="235"/>
      <c r="S185" s="235"/>
      <c r="T185" s="235"/>
      <c r="U185" s="235"/>
      <c r="V185" s="235"/>
      <c r="W185" s="235"/>
      <c r="X185" s="236"/>
      <c r="Y185" s="13"/>
      <c r="Z185" s="13"/>
      <c r="AA185" s="13"/>
      <c r="AB185" s="13"/>
      <c r="AC185" s="13"/>
      <c r="AD185" s="13"/>
      <c r="AE185" s="13"/>
      <c r="AT185" s="237" t="s">
        <v>149</v>
      </c>
      <c r="AU185" s="237" t="s">
        <v>86</v>
      </c>
      <c r="AV185" s="13" t="s">
        <v>86</v>
      </c>
      <c r="AW185" s="13" t="s">
        <v>5</v>
      </c>
      <c r="AX185" s="13" t="s">
        <v>84</v>
      </c>
      <c r="AY185" s="237" t="s">
        <v>138</v>
      </c>
    </row>
    <row r="186" s="2" customFormat="1" ht="33" customHeight="1">
      <c r="A186" s="38"/>
      <c r="B186" s="39"/>
      <c r="C186" s="207" t="s">
        <v>293</v>
      </c>
      <c r="D186" s="207" t="s">
        <v>140</v>
      </c>
      <c r="E186" s="208" t="s">
        <v>294</v>
      </c>
      <c r="F186" s="209" t="s">
        <v>295</v>
      </c>
      <c r="G186" s="210" t="s">
        <v>167</v>
      </c>
      <c r="H186" s="211">
        <v>970.23000000000002</v>
      </c>
      <c r="I186" s="212"/>
      <c r="J186" s="212"/>
      <c r="K186" s="213">
        <f>ROUND(P186*H186,2)</f>
        <v>0</v>
      </c>
      <c r="L186" s="209" t="s">
        <v>144</v>
      </c>
      <c r="M186" s="44"/>
      <c r="N186" s="214" t="s">
        <v>20</v>
      </c>
      <c r="O186" s="215" t="s">
        <v>45</v>
      </c>
      <c r="P186" s="216">
        <f>I186+J186</f>
        <v>0</v>
      </c>
      <c r="Q186" s="216">
        <f>ROUND(I186*H186,2)</f>
        <v>0</v>
      </c>
      <c r="R186" s="216">
        <f>ROUND(J186*H186,2)</f>
        <v>0</v>
      </c>
      <c r="S186" s="84"/>
      <c r="T186" s="217">
        <f>S186*H186</f>
        <v>0</v>
      </c>
      <c r="U186" s="217">
        <v>0</v>
      </c>
      <c r="V186" s="217">
        <f>U186*H186</f>
        <v>0</v>
      </c>
      <c r="W186" s="217">
        <v>0</v>
      </c>
      <c r="X186" s="218">
        <f>W186*H186</f>
        <v>0</v>
      </c>
      <c r="Y186" s="38"/>
      <c r="Z186" s="38"/>
      <c r="AA186" s="38"/>
      <c r="AB186" s="38"/>
      <c r="AC186" s="38"/>
      <c r="AD186" s="38"/>
      <c r="AE186" s="38"/>
      <c r="AR186" s="219" t="s">
        <v>145</v>
      </c>
      <c r="AT186" s="219" t="s">
        <v>140</v>
      </c>
      <c r="AU186" s="219" t="s">
        <v>86</v>
      </c>
      <c r="AY186" s="17" t="s">
        <v>138</v>
      </c>
      <c r="BE186" s="220">
        <f>IF(O186="základní",K186,0)</f>
        <v>0</v>
      </c>
      <c r="BF186" s="220">
        <f>IF(O186="snížená",K186,0)</f>
        <v>0</v>
      </c>
      <c r="BG186" s="220">
        <f>IF(O186="zákl. přenesená",K186,0)</f>
        <v>0</v>
      </c>
      <c r="BH186" s="220">
        <f>IF(O186="sníž. přenesená",K186,0)</f>
        <v>0</v>
      </c>
      <c r="BI186" s="220">
        <f>IF(O186="nulová",K186,0)</f>
        <v>0</v>
      </c>
      <c r="BJ186" s="17" t="s">
        <v>84</v>
      </c>
      <c r="BK186" s="220">
        <f>ROUND(P186*H186,2)</f>
        <v>0</v>
      </c>
      <c r="BL186" s="17" t="s">
        <v>145</v>
      </c>
      <c r="BM186" s="219" t="s">
        <v>296</v>
      </c>
    </row>
    <row r="187" s="2" customFormat="1">
      <c r="A187" s="38"/>
      <c r="B187" s="39"/>
      <c r="C187" s="40"/>
      <c r="D187" s="221" t="s">
        <v>147</v>
      </c>
      <c r="E187" s="40"/>
      <c r="F187" s="222" t="s">
        <v>297</v>
      </c>
      <c r="G187" s="40"/>
      <c r="H187" s="40"/>
      <c r="I187" s="223"/>
      <c r="J187" s="223"/>
      <c r="K187" s="40"/>
      <c r="L187" s="40"/>
      <c r="M187" s="44"/>
      <c r="N187" s="224"/>
      <c r="O187" s="225"/>
      <c r="P187" s="84"/>
      <c r="Q187" s="84"/>
      <c r="R187" s="84"/>
      <c r="S187" s="84"/>
      <c r="T187" s="84"/>
      <c r="U187" s="84"/>
      <c r="V187" s="84"/>
      <c r="W187" s="84"/>
      <c r="X187" s="85"/>
      <c r="Y187" s="38"/>
      <c r="Z187" s="38"/>
      <c r="AA187" s="38"/>
      <c r="AB187" s="38"/>
      <c r="AC187" s="38"/>
      <c r="AD187" s="38"/>
      <c r="AE187" s="38"/>
      <c r="AT187" s="17" t="s">
        <v>147</v>
      </c>
      <c r="AU187" s="17" t="s">
        <v>86</v>
      </c>
    </row>
    <row r="188" s="13" customFormat="1">
      <c r="A188" s="13"/>
      <c r="B188" s="226"/>
      <c r="C188" s="227"/>
      <c r="D188" s="228" t="s">
        <v>149</v>
      </c>
      <c r="E188" s="229" t="s">
        <v>20</v>
      </c>
      <c r="F188" s="230" t="s">
        <v>298</v>
      </c>
      <c r="G188" s="227"/>
      <c r="H188" s="231">
        <v>970.23000000000002</v>
      </c>
      <c r="I188" s="232"/>
      <c r="J188" s="232"/>
      <c r="K188" s="227"/>
      <c r="L188" s="227"/>
      <c r="M188" s="233"/>
      <c r="N188" s="234"/>
      <c r="O188" s="235"/>
      <c r="P188" s="235"/>
      <c r="Q188" s="235"/>
      <c r="R188" s="235"/>
      <c r="S188" s="235"/>
      <c r="T188" s="235"/>
      <c r="U188" s="235"/>
      <c r="V188" s="235"/>
      <c r="W188" s="235"/>
      <c r="X188" s="236"/>
      <c r="Y188" s="13"/>
      <c r="Z188" s="13"/>
      <c r="AA188" s="13"/>
      <c r="AB188" s="13"/>
      <c r="AC188" s="13"/>
      <c r="AD188" s="13"/>
      <c r="AE188" s="13"/>
      <c r="AT188" s="237" t="s">
        <v>149</v>
      </c>
      <c r="AU188" s="237" t="s">
        <v>86</v>
      </c>
      <c r="AV188" s="13" t="s">
        <v>86</v>
      </c>
      <c r="AW188" s="13" t="s">
        <v>5</v>
      </c>
      <c r="AX188" s="13" t="s">
        <v>84</v>
      </c>
      <c r="AY188" s="237" t="s">
        <v>138</v>
      </c>
    </row>
    <row r="189" s="2" customFormat="1" ht="37.8" customHeight="1">
      <c r="A189" s="38"/>
      <c r="B189" s="39"/>
      <c r="C189" s="207" t="s">
        <v>299</v>
      </c>
      <c r="D189" s="207" t="s">
        <v>140</v>
      </c>
      <c r="E189" s="208" t="s">
        <v>300</v>
      </c>
      <c r="F189" s="209" t="s">
        <v>301</v>
      </c>
      <c r="G189" s="210" t="s">
        <v>167</v>
      </c>
      <c r="H189" s="211">
        <v>970.23000000000002</v>
      </c>
      <c r="I189" s="212"/>
      <c r="J189" s="212"/>
      <c r="K189" s="213">
        <f>ROUND(P189*H189,2)</f>
        <v>0</v>
      </c>
      <c r="L189" s="209" t="s">
        <v>144</v>
      </c>
      <c r="M189" s="44"/>
      <c r="N189" s="214" t="s">
        <v>20</v>
      </c>
      <c r="O189" s="215" t="s">
        <v>45</v>
      </c>
      <c r="P189" s="216">
        <f>I189+J189</f>
        <v>0</v>
      </c>
      <c r="Q189" s="216">
        <f>ROUND(I189*H189,2)</f>
        <v>0</v>
      </c>
      <c r="R189" s="216">
        <f>ROUND(J189*H189,2)</f>
        <v>0</v>
      </c>
      <c r="S189" s="84"/>
      <c r="T189" s="217">
        <f>S189*H189</f>
        <v>0</v>
      </c>
      <c r="U189" s="217">
        <v>0</v>
      </c>
      <c r="V189" s="217">
        <f>U189*H189</f>
        <v>0</v>
      </c>
      <c r="W189" s="217">
        <v>0</v>
      </c>
      <c r="X189" s="218">
        <f>W189*H189</f>
        <v>0</v>
      </c>
      <c r="Y189" s="38"/>
      <c r="Z189" s="38"/>
      <c r="AA189" s="38"/>
      <c r="AB189" s="38"/>
      <c r="AC189" s="38"/>
      <c r="AD189" s="38"/>
      <c r="AE189" s="38"/>
      <c r="AR189" s="219" t="s">
        <v>145</v>
      </c>
      <c r="AT189" s="219" t="s">
        <v>140</v>
      </c>
      <c r="AU189" s="219" t="s">
        <v>86</v>
      </c>
      <c r="AY189" s="17" t="s">
        <v>138</v>
      </c>
      <c r="BE189" s="220">
        <f>IF(O189="základní",K189,0)</f>
        <v>0</v>
      </c>
      <c r="BF189" s="220">
        <f>IF(O189="snížená",K189,0)</f>
        <v>0</v>
      </c>
      <c r="BG189" s="220">
        <f>IF(O189="zákl. přenesená",K189,0)</f>
        <v>0</v>
      </c>
      <c r="BH189" s="220">
        <f>IF(O189="sníž. přenesená",K189,0)</f>
        <v>0</v>
      </c>
      <c r="BI189" s="220">
        <f>IF(O189="nulová",K189,0)</f>
        <v>0</v>
      </c>
      <c r="BJ189" s="17" t="s">
        <v>84</v>
      </c>
      <c r="BK189" s="220">
        <f>ROUND(P189*H189,2)</f>
        <v>0</v>
      </c>
      <c r="BL189" s="17" t="s">
        <v>145</v>
      </c>
      <c r="BM189" s="219" t="s">
        <v>302</v>
      </c>
    </row>
    <row r="190" s="2" customFormat="1">
      <c r="A190" s="38"/>
      <c r="B190" s="39"/>
      <c r="C190" s="40"/>
      <c r="D190" s="221" t="s">
        <v>147</v>
      </c>
      <c r="E190" s="40"/>
      <c r="F190" s="222" t="s">
        <v>303</v>
      </c>
      <c r="G190" s="40"/>
      <c r="H190" s="40"/>
      <c r="I190" s="223"/>
      <c r="J190" s="223"/>
      <c r="K190" s="40"/>
      <c r="L190" s="40"/>
      <c r="M190" s="44"/>
      <c r="N190" s="224"/>
      <c r="O190" s="225"/>
      <c r="P190" s="84"/>
      <c r="Q190" s="84"/>
      <c r="R190" s="84"/>
      <c r="S190" s="84"/>
      <c r="T190" s="84"/>
      <c r="U190" s="84"/>
      <c r="V190" s="84"/>
      <c r="W190" s="84"/>
      <c r="X190" s="85"/>
      <c r="Y190" s="38"/>
      <c r="Z190" s="38"/>
      <c r="AA190" s="38"/>
      <c r="AB190" s="38"/>
      <c r="AC190" s="38"/>
      <c r="AD190" s="38"/>
      <c r="AE190" s="38"/>
      <c r="AT190" s="17" t="s">
        <v>147</v>
      </c>
      <c r="AU190" s="17" t="s">
        <v>86</v>
      </c>
    </row>
    <row r="191" s="13" customFormat="1">
      <c r="A191" s="13"/>
      <c r="B191" s="226"/>
      <c r="C191" s="227"/>
      <c r="D191" s="228" t="s">
        <v>149</v>
      </c>
      <c r="E191" s="229" t="s">
        <v>20</v>
      </c>
      <c r="F191" s="230" t="s">
        <v>304</v>
      </c>
      <c r="G191" s="227"/>
      <c r="H191" s="231">
        <v>970.23000000000002</v>
      </c>
      <c r="I191" s="232"/>
      <c r="J191" s="232"/>
      <c r="K191" s="227"/>
      <c r="L191" s="227"/>
      <c r="M191" s="233"/>
      <c r="N191" s="234"/>
      <c r="O191" s="235"/>
      <c r="P191" s="235"/>
      <c r="Q191" s="235"/>
      <c r="R191" s="235"/>
      <c r="S191" s="235"/>
      <c r="T191" s="235"/>
      <c r="U191" s="235"/>
      <c r="V191" s="235"/>
      <c r="W191" s="235"/>
      <c r="X191" s="236"/>
      <c r="Y191" s="13"/>
      <c r="Z191" s="13"/>
      <c r="AA191" s="13"/>
      <c r="AB191" s="13"/>
      <c r="AC191" s="13"/>
      <c r="AD191" s="13"/>
      <c r="AE191" s="13"/>
      <c r="AT191" s="237" t="s">
        <v>149</v>
      </c>
      <c r="AU191" s="237" t="s">
        <v>86</v>
      </c>
      <c r="AV191" s="13" t="s">
        <v>86</v>
      </c>
      <c r="AW191" s="13" t="s">
        <v>5</v>
      </c>
      <c r="AX191" s="13" t="s">
        <v>84</v>
      </c>
      <c r="AY191" s="237" t="s">
        <v>138</v>
      </c>
    </row>
    <row r="192" s="2" customFormat="1" ht="24.15" customHeight="1">
      <c r="A192" s="38"/>
      <c r="B192" s="39"/>
      <c r="C192" s="250" t="s">
        <v>305</v>
      </c>
      <c r="D192" s="250" t="s">
        <v>306</v>
      </c>
      <c r="E192" s="251" t="s">
        <v>307</v>
      </c>
      <c r="F192" s="252" t="s">
        <v>308</v>
      </c>
      <c r="G192" s="253" t="s">
        <v>309</v>
      </c>
      <c r="H192" s="254">
        <v>19.405000000000001</v>
      </c>
      <c r="I192" s="255"/>
      <c r="J192" s="256"/>
      <c r="K192" s="257">
        <f>ROUND(P192*H192,2)</f>
        <v>0</v>
      </c>
      <c r="L192" s="252" t="s">
        <v>144</v>
      </c>
      <c r="M192" s="258"/>
      <c r="N192" s="259" t="s">
        <v>20</v>
      </c>
      <c r="O192" s="215" t="s">
        <v>45</v>
      </c>
      <c r="P192" s="216">
        <f>I192+J192</f>
        <v>0</v>
      </c>
      <c r="Q192" s="216">
        <f>ROUND(I192*H192,2)</f>
        <v>0</v>
      </c>
      <c r="R192" s="216">
        <f>ROUND(J192*H192,2)</f>
        <v>0</v>
      </c>
      <c r="S192" s="84"/>
      <c r="T192" s="217">
        <f>S192*H192</f>
        <v>0</v>
      </c>
      <c r="U192" s="217">
        <v>0.001</v>
      </c>
      <c r="V192" s="217">
        <f>U192*H192</f>
        <v>0.019405000000000002</v>
      </c>
      <c r="W192" s="217">
        <v>0</v>
      </c>
      <c r="X192" s="218">
        <f>W192*H192</f>
        <v>0</v>
      </c>
      <c r="Y192" s="38"/>
      <c r="Z192" s="38"/>
      <c r="AA192" s="38"/>
      <c r="AB192" s="38"/>
      <c r="AC192" s="38"/>
      <c r="AD192" s="38"/>
      <c r="AE192" s="38"/>
      <c r="AR192" s="219" t="s">
        <v>186</v>
      </c>
      <c r="AT192" s="219" t="s">
        <v>306</v>
      </c>
      <c r="AU192" s="219" t="s">
        <v>86</v>
      </c>
      <c r="AY192" s="17" t="s">
        <v>138</v>
      </c>
      <c r="BE192" s="220">
        <f>IF(O192="základní",K192,0)</f>
        <v>0</v>
      </c>
      <c r="BF192" s="220">
        <f>IF(O192="snížená",K192,0)</f>
        <v>0</v>
      </c>
      <c r="BG192" s="220">
        <f>IF(O192="zákl. přenesená",K192,0)</f>
        <v>0</v>
      </c>
      <c r="BH192" s="220">
        <f>IF(O192="sníž. přenesená",K192,0)</f>
        <v>0</v>
      </c>
      <c r="BI192" s="220">
        <f>IF(O192="nulová",K192,0)</f>
        <v>0</v>
      </c>
      <c r="BJ192" s="17" t="s">
        <v>84</v>
      </c>
      <c r="BK192" s="220">
        <f>ROUND(P192*H192,2)</f>
        <v>0</v>
      </c>
      <c r="BL192" s="17" t="s">
        <v>145</v>
      </c>
      <c r="BM192" s="219" t="s">
        <v>310</v>
      </c>
    </row>
    <row r="193" s="13" customFormat="1">
      <c r="A193" s="13"/>
      <c r="B193" s="226"/>
      <c r="C193" s="227"/>
      <c r="D193" s="228" t="s">
        <v>149</v>
      </c>
      <c r="E193" s="227"/>
      <c r="F193" s="230" t="s">
        <v>311</v>
      </c>
      <c r="G193" s="227"/>
      <c r="H193" s="231">
        <v>19.405000000000001</v>
      </c>
      <c r="I193" s="232"/>
      <c r="J193" s="232"/>
      <c r="K193" s="227"/>
      <c r="L193" s="227"/>
      <c r="M193" s="233"/>
      <c r="N193" s="234"/>
      <c r="O193" s="235"/>
      <c r="P193" s="235"/>
      <c r="Q193" s="235"/>
      <c r="R193" s="235"/>
      <c r="S193" s="235"/>
      <c r="T193" s="235"/>
      <c r="U193" s="235"/>
      <c r="V193" s="235"/>
      <c r="W193" s="235"/>
      <c r="X193" s="236"/>
      <c r="Y193" s="13"/>
      <c r="Z193" s="13"/>
      <c r="AA193" s="13"/>
      <c r="AB193" s="13"/>
      <c r="AC193" s="13"/>
      <c r="AD193" s="13"/>
      <c r="AE193" s="13"/>
      <c r="AT193" s="237" t="s">
        <v>149</v>
      </c>
      <c r="AU193" s="237" t="s">
        <v>86</v>
      </c>
      <c r="AV193" s="13" t="s">
        <v>86</v>
      </c>
      <c r="AW193" s="13" t="s">
        <v>4</v>
      </c>
      <c r="AX193" s="13" t="s">
        <v>84</v>
      </c>
      <c r="AY193" s="237" t="s">
        <v>138</v>
      </c>
    </row>
    <row r="194" s="12" customFormat="1" ht="22.8" customHeight="1">
      <c r="A194" s="12"/>
      <c r="B194" s="190"/>
      <c r="C194" s="191"/>
      <c r="D194" s="192" t="s">
        <v>75</v>
      </c>
      <c r="E194" s="205" t="s">
        <v>86</v>
      </c>
      <c r="F194" s="205" t="s">
        <v>312</v>
      </c>
      <c r="G194" s="191"/>
      <c r="H194" s="191"/>
      <c r="I194" s="194"/>
      <c r="J194" s="194"/>
      <c r="K194" s="206">
        <f>BK194</f>
        <v>0</v>
      </c>
      <c r="L194" s="191"/>
      <c r="M194" s="196"/>
      <c r="N194" s="197"/>
      <c r="O194" s="198"/>
      <c r="P194" s="198"/>
      <c r="Q194" s="199">
        <f>SUM(Q195:Q197)</f>
        <v>0</v>
      </c>
      <c r="R194" s="199">
        <f>SUM(R195:R197)</f>
        <v>0</v>
      </c>
      <c r="S194" s="198"/>
      <c r="T194" s="200">
        <f>SUM(T195:T197)</f>
        <v>0</v>
      </c>
      <c r="U194" s="198"/>
      <c r="V194" s="200">
        <f>SUM(V195:V197)</f>
        <v>71.130434399999999</v>
      </c>
      <c r="W194" s="198"/>
      <c r="X194" s="201">
        <f>SUM(X195:X197)</f>
        <v>0</v>
      </c>
      <c r="Y194" s="12"/>
      <c r="Z194" s="12"/>
      <c r="AA194" s="12"/>
      <c r="AB194" s="12"/>
      <c r="AC194" s="12"/>
      <c r="AD194" s="12"/>
      <c r="AE194" s="12"/>
      <c r="AR194" s="202" t="s">
        <v>84</v>
      </c>
      <c r="AT194" s="203" t="s">
        <v>75</v>
      </c>
      <c r="AU194" s="203" t="s">
        <v>84</v>
      </c>
      <c r="AY194" s="202" t="s">
        <v>138</v>
      </c>
      <c r="BK194" s="204">
        <f>SUM(BK195:BK197)</f>
        <v>0</v>
      </c>
    </row>
    <row r="195" s="2" customFormat="1" ht="62.7" customHeight="1">
      <c r="A195" s="38"/>
      <c r="B195" s="39"/>
      <c r="C195" s="207" t="s">
        <v>313</v>
      </c>
      <c r="D195" s="207" t="s">
        <v>140</v>
      </c>
      <c r="E195" s="208" t="s">
        <v>314</v>
      </c>
      <c r="F195" s="209" t="s">
        <v>315</v>
      </c>
      <c r="G195" s="210" t="s">
        <v>248</v>
      </c>
      <c r="H195" s="211">
        <v>348</v>
      </c>
      <c r="I195" s="212"/>
      <c r="J195" s="212"/>
      <c r="K195" s="213">
        <f>ROUND(P195*H195,2)</f>
        <v>0</v>
      </c>
      <c r="L195" s="209" t="s">
        <v>144</v>
      </c>
      <c r="M195" s="44"/>
      <c r="N195" s="214" t="s">
        <v>20</v>
      </c>
      <c r="O195" s="215" t="s">
        <v>45</v>
      </c>
      <c r="P195" s="216">
        <f>I195+J195</f>
        <v>0</v>
      </c>
      <c r="Q195" s="216">
        <f>ROUND(I195*H195,2)</f>
        <v>0</v>
      </c>
      <c r="R195" s="216">
        <f>ROUND(J195*H195,2)</f>
        <v>0</v>
      </c>
      <c r="S195" s="84"/>
      <c r="T195" s="217">
        <f>S195*H195</f>
        <v>0</v>
      </c>
      <c r="U195" s="217">
        <v>0.20439779999999999</v>
      </c>
      <c r="V195" s="217">
        <f>U195*H195</f>
        <v>71.130434399999999</v>
      </c>
      <c r="W195" s="217">
        <v>0</v>
      </c>
      <c r="X195" s="218">
        <f>W195*H195</f>
        <v>0</v>
      </c>
      <c r="Y195" s="38"/>
      <c r="Z195" s="38"/>
      <c r="AA195" s="38"/>
      <c r="AB195" s="38"/>
      <c r="AC195" s="38"/>
      <c r="AD195" s="38"/>
      <c r="AE195" s="38"/>
      <c r="AR195" s="219" t="s">
        <v>145</v>
      </c>
      <c r="AT195" s="219" t="s">
        <v>140</v>
      </c>
      <c r="AU195" s="219" t="s">
        <v>86</v>
      </c>
      <c r="AY195" s="17" t="s">
        <v>138</v>
      </c>
      <c r="BE195" s="220">
        <f>IF(O195="základní",K195,0)</f>
        <v>0</v>
      </c>
      <c r="BF195" s="220">
        <f>IF(O195="snížená",K195,0)</f>
        <v>0</v>
      </c>
      <c r="BG195" s="220">
        <f>IF(O195="zákl. přenesená",K195,0)</f>
        <v>0</v>
      </c>
      <c r="BH195" s="220">
        <f>IF(O195="sníž. přenesená",K195,0)</f>
        <v>0</v>
      </c>
      <c r="BI195" s="220">
        <f>IF(O195="nulová",K195,0)</f>
        <v>0</v>
      </c>
      <c r="BJ195" s="17" t="s">
        <v>84</v>
      </c>
      <c r="BK195" s="220">
        <f>ROUND(P195*H195,2)</f>
        <v>0</v>
      </c>
      <c r="BL195" s="17" t="s">
        <v>145</v>
      </c>
      <c r="BM195" s="219" t="s">
        <v>316</v>
      </c>
    </row>
    <row r="196" s="2" customFormat="1">
      <c r="A196" s="38"/>
      <c r="B196" s="39"/>
      <c r="C196" s="40"/>
      <c r="D196" s="221" t="s">
        <v>147</v>
      </c>
      <c r="E196" s="40"/>
      <c r="F196" s="222" t="s">
        <v>317</v>
      </c>
      <c r="G196" s="40"/>
      <c r="H196" s="40"/>
      <c r="I196" s="223"/>
      <c r="J196" s="223"/>
      <c r="K196" s="40"/>
      <c r="L196" s="40"/>
      <c r="M196" s="44"/>
      <c r="N196" s="224"/>
      <c r="O196" s="225"/>
      <c r="P196" s="84"/>
      <c r="Q196" s="84"/>
      <c r="R196" s="84"/>
      <c r="S196" s="84"/>
      <c r="T196" s="84"/>
      <c r="U196" s="84"/>
      <c r="V196" s="84"/>
      <c r="W196" s="84"/>
      <c r="X196" s="85"/>
      <c r="Y196" s="38"/>
      <c r="Z196" s="38"/>
      <c r="AA196" s="38"/>
      <c r="AB196" s="38"/>
      <c r="AC196" s="38"/>
      <c r="AD196" s="38"/>
      <c r="AE196" s="38"/>
      <c r="AT196" s="17" t="s">
        <v>147</v>
      </c>
      <c r="AU196" s="17" t="s">
        <v>86</v>
      </c>
    </row>
    <row r="197" s="13" customFormat="1">
      <c r="A197" s="13"/>
      <c r="B197" s="226"/>
      <c r="C197" s="227"/>
      <c r="D197" s="228" t="s">
        <v>149</v>
      </c>
      <c r="E197" s="229" t="s">
        <v>20</v>
      </c>
      <c r="F197" s="230" t="s">
        <v>318</v>
      </c>
      <c r="G197" s="227"/>
      <c r="H197" s="231">
        <v>348</v>
      </c>
      <c r="I197" s="232"/>
      <c r="J197" s="232"/>
      <c r="K197" s="227"/>
      <c r="L197" s="227"/>
      <c r="M197" s="233"/>
      <c r="N197" s="234"/>
      <c r="O197" s="235"/>
      <c r="P197" s="235"/>
      <c r="Q197" s="235"/>
      <c r="R197" s="235"/>
      <c r="S197" s="235"/>
      <c r="T197" s="235"/>
      <c r="U197" s="235"/>
      <c r="V197" s="235"/>
      <c r="W197" s="235"/>
      <c r="X197" s="236"/>
      <c r="Y197" s="13"/>
      <c r="Z197" s="13"/>
      <c r="AA197" s="13"/>
      <c r="AB197" s="13"/>
      <c r="AC197" s="13"/>
      <c r="AD197" s="13"/>
      <c r="AE197" s="13"/>
      <c r="AT197" s="237" t="s">
        <v>149</v>
      </c>
      <c r="AU197" s="237" t="s">
        <v>86</v>
      </c>
      <c r="AV197" s="13" t="s">
        <v>86</v>
      </c>
      <c r="AW197" s="13" t="s">
        <v>5</v>
      </c>
      <c r="AX197" s="13" t="s">
        <v>84</v>
      </c>
      <c r="AY197" s="237" t="s">
        <v>138</v>
      </c>
    </row>
    <row r="198" s="12" customFormat="1" ht="22.8" customHeight="1">
      <c r="A198" s="12"/>
      <c r="B198" s="190"/>
      <c r="C198" s="191"/>
      <c r="D198" s="192" t="s">
        <v>75</v>
      </c>
      <c r="E198" s="205" t="s">
        <v>155</v>
      </c>
      <c r="F198" s="205" t="s">
        <v>319</v>
      </c>
      <c r="G198" s="191"/>
      <c r="H198" s="191"/>
      <c r="I198" s="194"/>
      <c r="J198" s="194"/>
      <c r="K198" s="206">
        <f>BK198</f>
        <v>0</v>
      </c>
      <c r="L198" s="191"/>
      <c r="M198" s="196"/>
      <c r="N198" s="197"/>
      <c r="O198" s="198"/>
      <c r="P198" s="198"/>
      <c r="Q198" s="199">
        <f>SUM(Q199:Q203)</f>
        <v>0</v>
      </c>
      <c r="R198" s="199">
        <f>SUM(R199:R203)</f>
        <v>0</v>
      </c>
      <c r="S198" s="198"/>
      <c r="T198" s="200">
        <f>SUM(T199:T203)</f>
        <v>0</v>
      </c>
      <c r="U198" s="198"/>
      <c r="V198" s="200">
        <f>SUM(V199:V203)</f>
        <v>5.3865210000000001</v>
      </c>
      <c r="W198" s="198"/>
      <c r="X198" s="201">
        <f>SUM(X199:X203)</f>
        <v>0</v>
      </c>
      <c r="Y198" s="12"/>
      <c r="Z198" s="12"/>
      <c r="AA198" s="12"/>
      <c r="AB198" s="12"/>
      <c r="AC198" s="12"/>
      <c r="AD198" s="12"/>
      <c r="AE198" s="12"/>
      <c r="AR198" s="202" t="s">
        <v>84</v>
      </c>
      <c r="AT198" s="203" t="s">
        <v>75</v>
      </c>
      <c r="AU198" s="203" t="s">
        <v>84</v>
      </c>
      <c r="AY198" s="202" t="s">
        <v>138</v>
      </c>
      <c r="BK198" s="204">
        <f>SUM(BK199:BK203)</f>
        <v>0</v>
      </c>
    </row>
    <row r="199" s="2" customFormat="1" ht="44.25" customHeight="1">
      <c r="A199" s="38"/>
      <c r="B199" s="39"/>
      <c r="C199" s="207" t="s">
        <v>320</v>
      </c>
      <c r="D199" s="207" t="s">
        <v>140</v>
      </c>
      <c r="E199" s="208" t="s">
        <v>321</v>
      </c>
      <c r="F199" s="209" t="s">
        <v>322</v>
      </c>
      <c r="G199" s="210" t="s">
        <v>143</v>
      </c>
      <c r="H199" s="211">
        <v>49</v>
      </c>
      <c r="I199" s="212"/>
      <c r="J199" s="212"/>
      <c r="K199" s="213">
        <f>ROUND(P199*H199,2)</f>
        <v>0</v>
      </c>
      <c r="L199" s="209" t="s">
        <v>144</v>
      </c>
      <c r="M199" s="44"/>
      <c r="N199" s="214" t="s">
        <v>20</v>
      </c>
      <c r="O199" s="215" t="s">
        <v>45</v>
      </c>
      <c r="P199" s="216">
        <f>I199+J199</f>
        <v>0</v>
      </c>
      <c r="Q199" s="216">
        <f>ROUND(I199*H199,2)</f>
        <v>0</v>
      </c>
      <c r="R199" s="216">
        <f>ROUND(J199*H199,2)</f>
        <v>0</v>
      </c>
      <c r="S199" s="84"/>
      <c r="T199" s="217">
        <f>S199*H199</f>
        <v>0</v>
      </c>
      <c r="U199" s="217">
        <v>0.109929</v>
      </c>
      <c r="V199" s="217">
        <f>U199*H199</f>
        <v>5.3865210000000001</v>
      </c>
      <c r="W199" s="217">
        <v>0</v>
      </c>
      <c r="X199" s="218">
        <f>W199*H199</f>
        <v>0</v>
      </c>
      <c r="Y199" s="38"/>
      <c r="Z199" s="38"/>
      <c r="AA199" s="38"/>
      <c r="AB199" s="38"/>
      <c r="AC199" s="38"/>
      <c r="AD199" s="38"/>
      <c r="AE199" s="38"/>
      <c r="AR199" s="219" t="s">
        <v>145</v>
      </c>
      <c r="AT199" s="219" t="s">
        <v>140</v>
      </c>
      <c r="AU199" s="219" t="s">
        <v>86</v>
      </c>
      <c r="AY199" s="17" t="s">
        <v>138</v>
      </c>
      <c r="BE199" s="220">
        <f>IF(O199="základní",K199,0)</f>
        <v>0</v>
      </c>
      <c r="BF199" s="220">
        <f>IF(O199="snížená",K199,0)</f>
        <v>0</v>
      </c>
      <c r="BG199" s="220">
        <f>IF(O199="zákl. přenesená",K199,0)</f>
        <v>0</v>
      </c>
      <c r="BH199" s="220">
        <f>IF(O199="sníž. přenesená",K199,0)</f>
        <v>0</v>
      </c>
      <c r="BI199" s="220">
        <f>IF(O199="nulová",K199,0)</f>
        <v>0</v>
      </c>
      <c r="BJ199" s="17" t="s">
        <v>84</v>
      </c>
      <c r="BK199" s="220">
        <f>ROUND(P199*H199,2)</f>
        <v>0</v>
      </c>
      <c r="BL199" s="17" t="s">
        <v>145</v>
      </c>
      <c r="BM199" s="219" t="s">
        <v>323</v>
      </c>
    </row>
    <row r="200" s="2" customFormat="1">
      <c r="A200" s="38"/>
      <c r="B200" s="39"/>
      <c r="C200" s="40"/>
      <c r="D200" s="221" t="s">
        <v>147</v>
      </c>
      <c r="E200" s="40"/>
      <c r="F200" s="222" t="s">
        <v>324</v>
      </c>
      <c r="G200" s="40"/>
      <c r="H200" s="40"/>
      <c r="I200" s="223"/>
      <c r="J200" s="223"/>
      <c r="K200" s="40"/>
      <c r="L200" s="40"/>
      <c r="M200" s="44"/>
      <c r="N200" s="224"/>
      <c r="O200" s="225"/>
      <c r="P200" s="84"/>
      <c r="Q200" s="84"/>
      <c r="R200" s="84"/>
      <c r="S200" s="84"/>
      <c r="T200" s="84"/>
      <c r="U200" s="84"/>
      <c r="V200" s="84"/>
      <c r="W200" s="84"/>
      <c r="X200" s="85"/>
      <c r="Y200" s="38"/>
      <c r="Z200" s="38"/>
      <c r="AA200" s="38"/>
      <c r="AB200" s="38"/>
      <c r="AC200" s="38"/>
      <c r="AD200" s="38"/>
      <c r="AE200" s="38"/>
      <c r="AT200" s="17" t="s">
        <v>147</v>
      </c>
      <c r="AU200" s="17" t="s">
        <v>86</v>
      </c>
    </row>
    <row r="201" s="2" customFormat="1">
      <c r="A201" s="38"/>
      <c r="B201" s="39"/>
      <c r="C201" s="40"/>
      <c r="D201" s="228" t="s">
        <v>176</v>
      </c>
      <c r="E201" s="40"/>
      <c r="F201" s="238" t="s">
        <v>325</v>
      </c>
      <c r="G201" s="40"/>
      <c r="H201" s="40"/>
      <c r="I201" s="223"/>
      <c r="J201" s="223"/>
      <c r="K201" s="40"/>
      <c r="L201" s="40"/>
      <c r="M201" s="44"/>
      <c r="N201" s="224"/>
      <c r="O201" s="225"/>
      <c r="P201" s="84"/>
      <c r="Q201" s="84"/>
      <c r="R201" s="84"/>
      <c r="S201" s="84"/>
      <c r="T201" s="84"/>
      <c r="U201" s="84"/>
      <c r="V201" s="84"/>
      <c r="W201" s="84"/>
      <c r="X201" s="85"/>
      <c r="Y201" s="38"/>
      <c r="Z201" s="38"/>
      <c r="AA201" s="38"/>
      <c r="AB201" s="38"/>
      <c r="AC201" s="38"/>
      <c r="AD201" s="38"/>
      <c r="AE201" s="38"/>
      <c r="AT201" s="17" t="s">
        <v>176</v>
      </c>
      <c r="AU201" s="17" t="s">
        <v>86</v>
      </c>
    </row>
    <row r="202" s="13" customFormat="1">
      <c r="A202" s="13"/>
      <c r="B202" s="226"/>
      <c r="C202" s="227"/>
      <c r="D202" s="228" t="s">
        <v>149</v>
      </c>
      <c r="E202" s="229" t="s">
        <v>20</v>
      </c>
      <c r="F202" s="230" t="s">
        <v>326</v>
      </c>
      <c r="G202" s="227"/>
      <c r="H202" s="231">
        <v>49</v>
      </c>
      <c r="I202" s="232"/>
      <c r="J202" s="232"/>
      <c r="K202" s="227"/>
      <c r="L202" s="227"/>
      <c r="M202" s="233"/>
      <c r="N202" s="234"/>
      <c r="O202" s="235"/>
      <c r="P202" s="235"/>
      <c r="Q202" s="235"/>
      <c r="R202" s="235"/>
      <c r="S202" s="235"/>
      <c r="T202" s="235"/>
      <c r="U202" s="235"/>
      <c r="V202" s="235"/>
      <c r="W202" s="235"/>
      <c r="X202" s="236"/>
      <c r="Y202" s="13"/>
      <c r="Z202" s="13"/>
      <c r="AA202" s="13"/>
      <c r="AB202" s="13"/>
      <c r="AC202" s="13"/>
      <c r="AD202" s="13"/>
      <c r="AE202" s="13"/>
      <c r="AT202" s="237" t="s">
        <v>149</v>
      </c>
      <c r="AU202" s="237" t="s">
        <v>86</v>
      </c>
      <c r="AV202" s="13" t="s">
        <v>86</v>
      </c>
      <c r="AW202" s="13" t="s">
        <v>5</v>
      </c>
      <c r="AX202" s="13" t="s">
        <v>84</v>
      </c>
      <c r="AY202" s="237" t="s">
        <v>138</v>
      </c>
    </row>
    <row r="203" s="2" customFormat="1" ht="24.15" customHeight="1">
      <c r="A203" s="38"/>
      <c r="B203" s="39"/>
      <c r="C203" s="250" t="s">
        <v>327</v>
      </c>
      <c r="D203" s="250" t="s">
        <v>306</v>
      </c>
      <c r="E203" s="251" t="s">
        <v>328</v>
      </c>
      <c r="F203" s="252" t="s">
        <v>329</v>
      </c>
      <c r="G203" s="253" t="s">
        <v>143</v>
      </c>
      <c r="H203" s="254">
        <v>49</v>
      </c>
      <c r="I203" s="255"/>
      <c r="J203" s="256"/>
      <c r="K203" s="257">
        <f>ROUND(P203*H203,2)</f>
        <v>0</v>
      </c>
      <c r="L203" s="252" t="s">
        <v>20</v>
      </c>
      <c r="M203" s="258"/>
      <c r="N203" s="259" t="s">
        <v>20</v>
      </c>
      <c r="O203" s="215" t="s">
        <v>45</v>
      </c>
      <c r="P203" s="216">
        <f>I203+J203</f>
        <v>0</v>
      </c>
      <c r="Q203" s="216">
        <f>ROUND(I203*H203,2)</f>
        <v>0</v>
      </c>
      <c r="R203" s="216">
        <f>ROUND(J203*H203,2)</f>
        <v>0</v>
      </c>
      <c r="S203" s="84"/>
      <c r="T203" s="217">
        <f>S203*H203</f>
        <v>0</v>
      </c>
      <c r="U203" s="217">
        <v>0</v>
      </c>
      <c r="V203" s="217">
        <f>U203*H203</f>
        <v>0</v>
      </c>
      <c r="W203" s="217">
        <v>0</v>
      </c>
      <c r="X203" s="218">
        <f>W203*H203</f>
        <v>0</v>
      </c>
      <c r="Y203" s="38"/>
      <c r="Z203" s="38"/>
      <c r="AA203" s="38"/>
      <c r="AB203" s="38"/>
      <c r="AC203" s="38"/>
      <c r="AD203" s="38"/>
      <c r="AE203" s="38"/>
      <c r="AR203" s="219" t="s">
        <v>186</v>
      </c>
      <c r="AT203" s="219" t="s">
        <v>306</v>
      </c>
      <c r="AU203" s="219" t="s">
        <v>86</v>
      </c>
      <c r="AY203" s="17" t="s">
        <v>138</v>
      </c>
      <c r="BE203" s="220">
        <f>IF(O203="základní",K203,0)</f>
        <v>0</v>
      </c>
      <c r="BF203" s="220">
        <f>IF(O203="snížená",K203,0)</f>
        <v>0</v>
      </c>
      <c r="BG203" s="220">
        <f>IF(O203="zákl. přenesená",K203,0)</f>
        <v>0</v>
      </c>
      <c r="BH203" s="220">
        <f>IF(O203="sníž. přenesená",K203,0)</f>
        <v>0</v>
      </c>
      <c r="BI203" s="220">
        <f>IF(O203="nulová",K203,0)</f>
        <v>0</v>
      </c>
      <c r="BJ203" s="17" t="s">
        <v>84</v>
      </c>
      <c r="BK203" s="220">
        <f>ROUND(P203*H203,2)</f>
        <v>0</v>
      </c>
      <c r="BL203" s="17" t="s">
        <v>145</v>
      </c>
      <c r="BM203" s="219" t="s">
        <v>330</v>
      </c>
    </row>
    <row r="204" s="12" customFormat="1" ht="22.8" customHeight="1">
      <c r="A204" s="12"/>
      <c r="B204" s="190"/>
      <c r="C204" s="191"/>
      <c r="D204" s="192" t="s">
        <v>75</v>
      </c>
      <c r="E204" s="205" t="s">
        <v>145</v>
      </c>
      <c r="F204" s="205" t="s">
        <v>331</v>
      </c>
      <c r="G204" s="191"/>
      <c r="H204" s="191"/>
      <c r="I204" s="194"/>
      <c r="J204" s="194"/>
      <c r="K204" s="206">
        <f>BK204</f>
        <v>0</v>
      </c>
      <c r="L204" s="191"/>
      <c r="M204" s="196"/>
      <c r="N204" s="197"/>
      <c r="O204" s="198"/>
      <c r="P204" s="198"/>
      <c r="Q204" s="199">
        <f>SUM(Q205:Q213)</f>
        <v>0</v>
      </c>
      <c r="R204" s="199">
        <f>SUM(R205:R213)</f>
        <v>0</v>
      </c>
      <c r="S204" s="198"/>
      <c r="T204" s="200">
        <f>SUM(T205:T213)</f>
        <v>0</v>
      </c>
      <c r="U204" s="198"/>
      <c r="V204" s="200">
        <f>SUM(V205:V213)</f>
        <v>1641.4879943999999</v>
      </c>
      <c r="W204" s="198"/>
      <c r="X204" s="201">
        <f>SUM(X205:X213)</f>
        <v>0</v>
      </c>
      <c r="Y204" s="12"/>
      <c r="Z204" s="12"/>
      <c r="AA204" s="12"/>
      <c r="AB204" s="12"/>
      <c r="AC204" s="12"/>
      <c r="AD204" s="12"/>
      <c r="AE204" s="12"/>
      <c r="AR204" s="202" t="s">
        <v>84</v>
      </c>
      <c r="AT204" s="203" t="s">
        <v>75</v>
      </c>
      <c r="AU204" s="203" t="s">
        <v>84</v>
      </c>
      <c r="AY204" s="202" t="s">
        <v>138</v>
      </c>
      <c r="BK204" s="204">
        <f>SUM(BK205:BK213)</f>
        <v>0</v>
      </c>
    </row>
    <row r="205" s="2" customFormat="1" ht="37.8" customHeight="1">
      <c r="A205" s="38"/>
      <c r="B205" s="39"/>
      <c r="C205" s="207" t="s">
        <v>332</v>
      </c>
      <c r="D205" s="207" t="s">
        <v>140</v>
      </c>
      <c r="E205" s="208" t="s">
        <v>333</v>
      </c>
      <c r="F205" s="209" t="s">
        <v>334</v>
      </c>
      <c r="G205" s="210" t="s">
        <v>189</v>
      </c>
      <c r="H205" s="211">
        <v>715.50800000000004</v>
      </c>
      <c r="I205" s="212"/>
      <c r="J205" s="212"/>
      <c r="K205" s="213">
        <f>ROUND(P205*H205,2)</f>
        <v>0</v>
      </c>
      <c r="L205" s="209" t="s">
        <v>144</v>
      </c>
      <c r="M205" s="44"/>
      <c r="N205" s="214" t="s">
        <v>20</v>
      </c>
      <c r="O205" s="215" t="s">
        <v>45</v>
      </c>
      <c r="P205" s="216">
        <f>I205+J205</f>
        <v>0</v>
      </c>
      <c r="Q205" s="216">
        <f>ROUND(I205*H205,2)</f>
        <v>0</v>
      </c>
      <c r="R205" s="216">
        <f>ROUND(J205*H205,2)</f>
        <v>0</v>
      </c>
      <c r="S205" s="84"/>
      <c r="T205" s="217">
        <f>S205*H205</f>
        <v>0</v>
      </c>
      <c r="U205" s="217">
        <v>1.9967999999999999</v>
      </c>
      <c r="V205" s="217">
        <f>U205*H205</f>
        <v>1428.7263743999999</v>
      </c>
      <c r="W205" s="217">
        <v>0</v>
      </c>
      <c r="X205" s="218">
        <f>W205*H205</f>
        <v>0</v>
      </c>
      <c r="Y205" s="38"/>
      <c r="Z205" s="38"/>
      <c r="AA205" s="38"/>
      <c r="AB205" s="38"/>
      <c r="AC205" s="38"/>
      <c r="AD205" s="38"/>
      <c r="AE205" s="38"/>
      <c r="AR205" s="219" t="s">
        <v>145</v>
      </c>
      <c r="AT205" s="219" t="s">
        <v>140</v>
      </c>
      <c r="AU205" s="219" t="s">
        <v>86</v>
      </c>
      <c r="AY205" s="17" t="s">
        <v>138</v>
      </c>
      <c r="BE205" s="220">
        <f>IF(O205="základní",K205,0)</f>
        <v>0</v>
      </c>
      <c r="BF205" s="220">
        <f>IF(O205="snížená",K205,0)</f>
        <v>0</v>
      </c>
      <c r="BG205" s="220">
        <f>IF(O205="zákl. přenesená",K205,0)</f>
        <v>0</v>
      </c>
      <c r="BH205" s="220">
        <f>IF(O205="sníž. přenesená",K205,0)</f>
        <v>0</v>
      </c>
      <c r="BI205" s="220">
        <f>IF(O205="nulová",K205,0)</f>
        <v>0</v>
      </c>
      <c r="BJ205" s="17" t="s">
        <v>84</v>
      </c>
      <c r="BK205" s="220">
        <f>ROUND(P205*H205,2)</f>
        <v>0</v>
      </c>
      <c r="BL205" s="17" t="s">
        <v>145</v>
      </c>
      <c r="BM205" s="219" t="s">
        <v>335</v>
      </c>
    </row>
    <row r="206" s="2" customFormat="1">
      <c r="A206" s="38"/>
      <c r="B206" s="39"/>
      <c r="C206" s="40"/>
      <c r="D206" s="221" t="s">
        <v>147</v>
      </c>
      <c r="E206" s="40"/>
      <c r="F206" s="222" t="s">
        <v>336</v>
      </c>
      <c r="G206" s="40"/>
      <c r="H206" s="40"/>
      <c r="I206" s="223"/>
      <c r="J206" s="223"/>
      <c r="K206" s="40"/>
      <c r="L206" s="40"/>
      <c r="M206" s="44"/>
      <c r="N206" s="224"/>
      <c r="O206" s="225"/>
      <c r="P206" s="84"/>
      <c r="Q206" s="84"/>
      <c r="R206" s="84"/>
      <c r="S206" s="84"/>
      <c r="T206" s="84"/>
      <c r="U206" s="84"/>
      <c r="V206" s="84"/>
      <c r="W206" s="84"/>
      <c r="X206" s="85"/>
      <c r="Y206" s="38"/>
      <c r="Z206" s="38"/>
      <c r="AA206" s="38"/>
      <c r="AB206" s="38"/>
      <c r="AC206" s="38"/>
      <c r="AD206" s="38"/>
      <c r="AE206" s="38"/>
      <c r="AT206" s="17" t="s">
        <v>147</v>
      </c>
      <c r="AU206" s="17" t="s">
        <v>86</v>
      </c>
    </row>
    <row r="207" s="13" customFormat="1">
      <c r="A207" s="13"/>
      <c r="B207" s="226"/>
      <c r="C207" s="227"/>
      <c r="D207" s="228" t="s">
        <v>149</v>
      </c>
      <c r="E207" s="229" t="s">
        <v>20</v>
      </c>
      <c r="F207" s="230" t="s">
        <v>337</v>
      </c>
      <c r="G207" s="227"/>
      <c r="H207" s="231">
        <v>715.50800000000004</v>
      </c>
      <c r="I207" s="232"/>
      <c r="J207" s="232"/>
      <c r="K207" s="227"/>
      <c r="L207" s="227"/>
      <c r="M207" s="233"/>
      <c r="N207" s="234"/>
      <c r="O207" s="235"/>
      <c r="P207" s="235"/>
      <c r="Q207" s="235"/>
      <c r="R207" s="235"/>
      <c r="S207" s="235"/>
      <c r="T207" s="235"/>
      <c r="U207" s="235"/>
      <c r="V207" s="235"/>
      <c r="W207" s="235"/>
      <c r="X207" s="236"/>
      <c r="Y207" s="13"/>
      <c r="Z207" s="13"/>
      <c r="AA207" s="13"/>
      <c r="AB207" s="13"/>
      <c r="AC207" s="13"/>
      <c r="AD207" s="13"/>
      <c r="AE207" s="13"/>
      <c r="AT207" s="237" t="s">
        <v>149</v>
      </c>
      <c r="AU207" s="237" t="s">
        <v>86</v>
      </c>
      <c r="AV207" s="13" t="s">
        <v>86</v>
      </c>
      <c r="AW207" s="13" t="s">
        <v>5</v>
      </c>
      <c r="AX207" s="13" t="s">
        <v>84</v>
      </c>
      <c r="AY207" s="237" t="s">
        <v>138</v>
      </c>
    </row>
    <row r="208" s="2" customFormat="1" ht="24.15" customHeight="1">
      <c r="A208" s="38"/>
      <c r="B208" s="39"/>
      <c r="C208" s="207" t="s">
        <v>338</v>
      </c>
      <c r="D208" s="207" t="s">
        <v>140</v>
      </c>
      <c r="E208" s="208" t="s">
        <v>339</v>
      </c>
      <c r="F208" s="209" t="s">
        <v>340</v>
      </c>
      <c r="G208" s="210" t="s">
        <v>167</v>
      </c>
      <c r="H208" s="211">
        <v>825.17999999999995</v>
      </c>
      <c r="I208" s="212"/>
      <c r="J208" s="212"/>
      <c r="K208" s="213">
        <f>ROUND(P208*H208,2)</f>
        <v>0</v>
      </c>
      <c r="L208" s="209" t="s">
        <v>144</v>
      </c>
      <c r="M208" s="44"/>
      <c r="N208" s="214" t="s">
        <v>20</v>
      </c>
      <c r="O208" s="215" t="s">
        <v>45</v>
      </c>
      <c r="P208" s="216">
        <f>I208+J208</f>
        <v>0</v>
      </c>
      <c r="Q208" s="216">
        <f>ROUND(I208*H208,2)</f>
        <v>0</v>
      </c>
      <c r="R208" s="216">
        <f>ROUND(J208*H208,2)</f>
        <v>0</v>
      </c>
      <c r="S208" s="84"/>
      <c r="T208" s="217">
        <f>S208*H208</f>
        <v>0</v>
      </c>
      <c r="U208" s="217">
        <v>0</v>
      </c>
      <c r="V208" s="217">
        <f>U208*H208</f>
        <v>0</v>
      </c>
      <c r="W208" s="217">
        <v>0</v>
      </c>
      <c r="X208" s="218">
        <f>W208*H208</f>
        <v>0</v>
      </c>
      <c r="Y208" s="38"/>
      <c r="Z208" s="38"/>
      <c r="AA208" s="38"/>
      <c r="AB208" s="38"/>
      <c r="AC208" s="38"/>
      <c r="AD208" s="38"/>
      <c r="AE208" s="38"/>
      <c r="AR208" s="219" t="s">
        <v>145</v>
      </c>
      <c r="AT208" s="219" t="s">
        <v>140</v>
      </c>
      <c r="AU208" s="219" t="s">
        <v>86</v>
      </c>
      <c r="AY208" s="17" t="s">
        <v>138</v>
      </c>
      <c r="BE208" s="220">
        <f>IF(O208="základní",K208,0)</f>
        <v>0</v>
      </c>
      <c r="BF208" s="220">
        <f>IF(O208="snížená",K208,0)</f>
        <v>0</v>
      </c>
      <c r="BG208" s="220">
        <f>IF(O208="zákl. přenesená",K208,0)</f>
        <v>0</v>
      </c>
      <c r="BH208" s="220">
        <f>IF(O208="sníž. přenesená",K208,0)</f>
        <v>0</v>
      </c>
      <c r="BI208" s="220">
        <f>IF(O208="nulová",K208,0)</f>
        <v>0</v>
      </c>
      <c r="BJ208" s="17" t="s">
        <v>84</v>
      </c>
      <c r="BK208" s="220">
        <f>ROUND(P208*H208,2)</f>
        <v>0</v>
      </c>
      <c r="BL208" s="17" t="s">
        <v>145</v>
      </c>
      <c r="BM208" s="219" t="s">
        <v>341</v>
      </c>
    </row>
    <row r="209" s="2" customFormat="1">
      <c r="A209" s="38"/>
      <c r="B209" s="39"/>
      <c r="C209" s="40"/>
      <c r="D209" s="221" t="s">
        <v>147</v>
      </c>
      <c r="E209" s="40"/>
      <c r="F209" s="222" t="s">
        <v>342</v>
      </c>
      <c r="G209" s="40"/>
      <c r="H209" s="40"/>
      <c r="I209" s="223"/>
      <c r="J209" s="223"/>
      <c r="K209" s="40"/>
      <c r="L209" s="40"/>
      <c r="M209" s="44"/>
      <c r="N209" s="224"/>
      <c r="O209" s="225"/>
      <c r="P209" s="84"/>
      <c r="Q209" s="84"/>
      <c r="R209" s="84"/>
      <c r="S209" s="84"/>
      <c r="T209" s="84"/>
      <c r="U209" s="84"/>
      <c r="V209" s="84"/>
      <c r="W209" s="84"/>
      <c r="X209" s="85"/>
      <c r="Y209" s="38"/>
      <c r="Z209" s="38"/>
      <c r="AA209" s="38"/>
      <c r="AB209" s="38"/>
      <c r="AC209" s="38"/>
      <c r="AD209" s="38"/>
      <c r="AE209" s="38"/>
      <c r="AT209" s="17" t="s">
        <v>147</v>
      </c>
      <c r="AU209" s="17" t="s">
        <v>86</v>
      </c>
    </row>
    <row r="210" s="13" customFormat="1">
      <c r="A210" s="13"/>
      <c r="B210" s="226"/>
      <c r="C210" s="227"/>
      <c r="D210" s="228" t="s">
        <v>149</v>
      </c>
      <c r="E210" s="229" t="s">
        <v>20</v>
      </c>
      <c r="F210" s="230" t="s">
        <v>343</v>
      </c>
      <c r="G210" s="227"/>
      <c r="H210" s="231">
        <v>825.17999999999995</v>
      </c>
      <c r="I210" s="232"/>
      <c r="J210" s="232"/>
      <c r="K210" s="227"/>
      <c r="L210" s="227"/>
      <c r="M210" s="233"/>
      <c r="N210" s="234"/>
      <c r="O210" s="235"/>
      <c r="P210" s="235"/>
      <c r="Q210" s="235"/>
      <c r="R210" s="235"/>
      <c r="S210" s="235"/>
      <c r="T210" s="235"/>
      <c r="U210" s="235"/>
      <c r="V210" s="235"/>
      <c r="W210" s="235"/>
      <c r="X210" s="236"/>
      <c r="Y210" s="13"/>
      <c r="Z210" s="13"/>
      <c r="AA210" s="13"/>
      <c r="AB210" s="13"/>
      <c r="AC210" s="13"/>
      <c r="AD210" s="13"/>
      <c r="AE210" s="13"/>
      <c r="AT210" s="237" t="s">
        <v>149</v>
      </c>
      <c r="AU210" s="237" t="s">
        <v>86</v>
      </c>
      <c r="AV210" s="13" t="s">
        <v>86</v>
      </c>
      <c r="AW210" s="13" t="s">
        <v>5</v>
      </c>
      <c r="AX210" s="13" t="s">
        <v>84</v>
      </c>
      <c r="AY210" s="237" t="s">
        <v>138</v>
      </c>
    </row>
    <row r="211" s="2" customFormat="1" ht="37.8" customHeight="1">
      <c r="A211" s="38"/>
      <c r="B211" s="39"/>
      <c r="C211" s="207" t="s">
        <v>344</v>
      </c>
      <c r="D211" s="207" t="s">
        <v>140</v>
      </c>
      <c r="E211" s="208" t="s">
        <v>345</v>
      </c>
      <c r="F211" s="209" t="s">
        <v>346</v>
      </c>
      <c r="G211" s="210" t="s">
        <v>189</v>
      </c>
      <c r="H211" s="211">
        <v>103.685</v>
      </c>
      <c r="I211" s="212"/>
      <c r="J211" s="212"/>
      <c r="K211" s="213">
        <f>ROUND(P211*H211,2)</f>
        <v>0</v>
      </c>
      <c r="L211" s="209" t="s">
        <v>144</v>
      </c>
      <c r="M211" s="44"/>
      <c r="N211" s="214" t="s">
        <v>20</v>
      </c>
      <c r="O211" s="215" t="s">
        <v>45</v>
      </c>
      <c r="P211" s="216">
        <f>I211+J211</f>
        <v>0</v>
      </c>
      <c r="Q211" s="216">
        <f>ROUND(I211*H211,2)</f>
        <v>0</v>
      </c>
      <c r="R211" s="216">
        <f>ROUND(J211*H211,2)</f>
        <v>0</v>
      </c>
      <c r="S211" s="84"/>
      <c r="T211" s="217">
        <f>S211*H211</f>
        <v>0</v>
      </c>
      <c r="U211" s="217">
        <v>2.052</v>
      </c>
      <c r="V211" s="217">
        <f>U211*H211</f>
        <v>212.76162000000002</v>
      </c>
      <c r="W211" s="217">
        <v>0</v>
      </c>
      <c r="X211" s="218">
        <f>W211*H211</f>
        <v>0</v>
      </c>
      <c r="Y211" s="38"/>
      <c r="Z211" s="38"/>
      <c r="AA211" s="38"/>
      <c r="AB211" s="38"/>
      <c r="AC211" s="38"/>
      <c r="AD211" s="38"/>
      <c r="AE211" s="38"/>
      <c r="AR211" s="219" t="s">
        <v>145</v>
      </c>
      <c r="AT211" s="219" t="s">
        <v>140</v>
      </c>
      <c r="AU211" s="219" t="s">
        <v>86</v>
      </c>
      <c r="AY211" s="17" t="s">
        <v>138</v>
      </c>
      <c r="BE211" s="220">
        <f>IF(O211="základní",K211,0)</f>
        <v>0</v>
      </c>
      <c r="BF211" s="220">
        <f>IF(O211="snížená",K211,0)</f>
        <v>0</v>
      </c>
      <c r="BG211" s="220">
        <f>IF(O211="zákl. přenesená",K211,0)</f>
        <v>0</v>
      </c>
      <c r="BH211" s="220">
        <f>IF(O211="sníž. přenesená",K211,0)</f>
        <v>0</v>
      </c>
      <c r="BI211" s="220">
        <f>IF(O211="nulová",K211,0)</f>
        <v>0</v>
      </c>
      <c r="BJ211" s="17" t="s">
        <v>84</v>
      </c>
      <c r="BK211" s="220">
        <f>ROUND(P211*H211,2)</f>
        <v>0</v>
      </c>
      <c r="BL211" s="17" t="s">
        <v>145</v>
      </c>
      <c r="BM211" s="219" t="s">
        <v>347</v>
      </c>
    </row>
    <row r="212" s="2" customFormat="1">
      <c r="A212" s="38"/>
      <c r="B212" s="39"/>
      <c r="C212" s="40"/>
      <c r="D212" s="221" t="s">
        <v>147</v>
      </c>
      <c r="E212" s="40"/>
      <c r="F212" s="222" t="s">
        <v>348</v>
      </c>
      <c r="G212" s="40"/>
      <c r="H212" s="40"/>
      <c r="I212" s="223"/>
      <c r="J212" s="223"/>
      <c r="K212" s="40"/>
      <c r="L212" s="40"/>
      <c r="M212" s="44"/>
      <c r="N212" s="224"/>
      <c r="O212" s="225"/>
      <c r="P212" s="84"/>
      <c r="Q212" s="84"/>
      <c r="R212" s="84"/>
      <c r="S212" s="84"/>
      <c r="T212" s="84"/>
      <c r="U212" s="84"/>
      <c r="V212" s="84"/>
      <c r="W212" s="84"/>
      <c r="X212" s="85"/>
      <c r="Y212" s="38"/>
      <c r="Z212" s="38"/>
      <c r="AA212" s="38"/>
      <c r="AB212" s="38"/>
      <c r="AC212" s="38"/>
      <c r="AD212" s="38"/>
      <c r="AE212" s="38"/>
      <c r="AT212" s="17" t="s">
        <v>147</v>
      </c>
      <c r="AU212" s="17" t="s">
        <v>86</v>
      </c>
    </row>
    <row r="213" s="13" customFormat="1">
      <c r="A213" s="13"/>
      <c r="B213" s="226"/>
      <c r="C213" s="227"/>
      <c r="D213" s="228" t="s">
        <v>149</v>
      </c>
      <c r="E213" s="229" t="s">
        <v>20</v>
      </c>
      <c r="F213" s="230" t="s">
        <v>349</v>
      </c>
      <c r="G213" s="227"/>
      <c r="H213" s="231">
        <v>103.685</v>
      </c>
      <c r="I213" s="232"/>
      <c r="J213" s="232"/>
      <c r="K213" s="227"/>
      <c r="L213" s="227"/>
      <c r="M213" s="233"/>
      <c r="N213" s="234"/>
      <c r="O213" s="235"/>
      <c r="P213" s="235"/>
      <c r="Q213" s="235"/>
      <c r="R213" s="235"/>
      <c r="S213" s="235"/>
      <c r="T213" s="235"/>
      <c r="U213" s="235"/>
      <c r="V213" s="235"/>
      <c r="W213" s="235"/>
      <c r="X213" s="236"/>
      <c r="Y213" s="13"/>
      <c r="Z213" s="13"/>
      <c r="AA213" s="13"/>
      <c r="AB213" s="13"/>
      <c r="AC213" s="13"/>
      <c r="AD213" s="13"/>
      <c r="AE213" s="13"/>
      <c r="AT213" s="237" t="s">
        <v>149</v>
      </c>
      <c r="AU213" s="237" t="s">
        <v>86</v>
      </c>
      <c r="AV213" s="13" t="s">
        <v>86</v>
      </c>
      <c r="AW213" s="13" t="s">
        <v>5</v>
      </c>
      <c r="AX213" s="13" t="s">
        <v>84</v>
      </c>
      <c r="AY213" s="237" t="s">
        <v>138</v>
      </c>
    </row>
    <row r="214" s="12" customFormat="1" ht="22.8" customHeight="1">
      <c r="A214" s="12"/>
      <c r="B214" s="190"/>
      <c r="C214" s="191"/>
      <c r="D214" s="192" t="s">
        <v>75</v>
      </c>
      <c r="E214" s="205" t="s">
        <v>164</v>
      </c>
      <c r="F214" s="205" t="s">
        <v>350</v>
      </c>
      <c r="G214" s="191"/>
      <c r="H214" s="191"/>
      <c r="I214" s="194"/>
      <c r="J214" s="194"/>
      <c r="K214" s="206">
        <f>BK214</f>
        <v>0</v>
      </c>
      <c r="L214" s="191"/>
      <c r="M214" s="196"/>
      <c r="N214" s="197"/>
      <c r="O214" s="198"/>
      <c r="P214" s="198"/>
      <c r="Q214" s="199">
        <f>SUM(Q215:Q242)</f>
        <v>0</v>
      </c>
      <c r="R214" s="199">
        <f>SUM(R215:R242)</f>
        <v>0</v>
      </c>
      <c r="S214" s="198"/>
      <c r="T214" s="200">
        <f>SUM(T215:T242)</f>
        <v>0</v>
      </c>
      <c r="U214" s="198"/>
      <c r="V214" s="200">
        <f>SUM(V215:V242)</f>
        <v>59.104999999999997</v>
      </c>
      <c r="W214" s="198"/>
      <c r="X214" s="201">
        <f>SUM(X215:X242)</f>
        <v>0</v>
      </c>
      <c r="Y214" s="12"/>
      <c r="Z214" s="12"/>
      <c r="AA214" s="12"/>
      <c r="AB214" s="12"/>
      <c r="AC214" s="12"/>
      <c r="AD214" s="12"/>
      <c r="AE214" s="12"/>
      <c r="AR214" s="202" t="s">
        <v>84</v>
      </c>
      <c r="AT214" s="203" t="s">
        <v>75</v>
      </c>
      <c r="AU214" s="203" t="s">
        <v>84</v>
      </c>
      <c r="AY214" s="202" t="s">
        <v>138</v>
      </c>
      <c r="BK214" s="204">
        <f>SUM(BK215:BK242)</f>
        <v>0</v>
      </c>
    </row>
    <row r="215" s="2" customFormat="1" ht="66.75" customHeight="1">
      <c r="A215" s="38"/>
      <c r="B215" s="39"/>
      <c r="C215" s="207" t="s">
        <v>351</v>
      </c>
      <c r="D215" s="207" t="s">
        <v>140</v>
      </c>
      <c r="E215" s="208" t="s">
        <v>352</v>
      </c>
      <c r="F215" s="209" t="s">
        <v>353</v>
      </c>
      <c r="G215" s="210" t="s">
        <v>167</v>
      </c>
      <c r="H215" s="211">
        <v>1792.9200000000001</v>
      </c>
      <c r="I215" s="212"/>
      <c r="J215" s="212"/>
      <c r="K215" s="213">
        <f>ROUND(P215*H215,2)</f>
        <v>0</v>
      </c>
      <c r="L215" s="209" t="s">
        <v>144</v>
      </c>
      <c r="M215" s="44"/>
      <c r="N215" s="214" t="s">
        <v>20</v>
      </c>
      <c r="O215" s="215" t="s">
        <v>45</v>
      </c>
      <c r="P215" s="216">
        <f>I215+J215</f>
        <v>0</v>
      </c>
      <c r="Q215" s="216">
        <f>ROUND(I215*H215,2)</f>
        <v>0</v>
      </c>
      <c r="R215" s="216">
        <f>ROUND(J215*H215,2)</f>
        <v>0</v>
      </c>
      <c r="S215" s="84"/>
      <c r="T215" s="217">
        <f>S215*H215</f>
        <v>0</v>
      </c>
      <c r="U215" s="217">
        <v>0</v>
      </c>
      <c r="V215" s="217">
        <f>U215*H215</f>
        <v>0</v>
      </c>
      <c r="W215" s="217">
        <v>0</v>
      </c>
      <c r="X215" s="218">
        <f>W215*H215</f>
        <v>0</v>
      </c>
      <c r="Y215" s="38"/>
      <c r="Z215" s="38"/>
      <c r="AA215" s="38"/>
      <c r="AB215" s="38"/>
      <c r="AC215" s="38"/>
      <c r="AD215" s="38"/>
      <c r="AE215" s="38"/>
      <c r="AR215" s="219" t="s">
        <v>145</v>
      </c>
      <c r="AT215" s="219" t="s">
        <v>140</v>
      </c>
      <c r="AU215" s="219" t="s">
        <v>86</v>
      </c>
      <c r="AY215" s="17" t="s">
        <v>138</v>
      </c>
      <c r="BE215" s="220">
        <f>IF(O215="základní",K215,0)</f>
        <v>0</v>
      </c>
      <c r="BF215" s="220">
        <f>IF(O215="snížená",K215,0)</f>
        <v>0</v>
      </c>
      <c r="BG215" s="220">
        <f>IF(O215="zákl. přenesená",K215,0)</f>
        <v>0</v>
      </c>
      <c r="BH215" s="220">
        <f>IF(O215="sníž. přenesená",K215,0)</f>
        <v>0</v>
      </c>
      <c r="BI215" s="220">
        <f>IF(O215="nulová",K215,0)</f>
        <v>0</v>
      </c>
      <c r="BJ215" s="17" t="s">
        <v>84</v>
      </c>
      <c r="BK215" s="220">
        <f>ROUND(P215*H215,2)</f>
        <v>0</v>
      </c>
      <c r="BL215" s="17" t="s">
        <v>145</v>
      </c>
      <c r="BM215" s="219" t="s">
        <v>354</v>
      </c>
    </row>
    <row r="216" s="2" customFormat="1">
      <c r="A216" s="38"/>
      <c r="B216" s="39"/>
      <c r="C216" s="40"/>
      <c r="D216" s="221" t="s">
        <v>147</v>
      </c>
      <c r="E216" s="40"/>
      <c r="F216" s="222" t="s">
        <v>355</v>
      </c>
      <c r="G216" s="40"/>
      <c r="H216" s="40"/>
      <c r="I216" s="223"/>
      <c r="J216" s="223"/>
      <c r="K216" s="40"/>
      <c r="L216" s="40"/>
      <c r="M216" s="44"/>
      <c r="N216" s="224"/>
      <c r="O216" s="225"/>
      <c r="P216" s="84"/>
      <c r="Q216" s="84"/>
      <c r="R216" s="84"/>
      <c r="S216" s="84"/>
      <c r="T216" s="84"/>
      <c r="U216" s="84"/>
      <c r="V216" s="84"/>
      <c r="W216" s="84"/>
      <c r="X216" s="85"/>
      <c r="Y216" s="38"/>
      <c r="Z216" s="38"/>
      <c r="AA216" s="38"/>
      <c r="AB216" s="38"/>
      <c r="AC216" s="38"/>
      <c r="AD216" s="38"/>
      <c r="AE216" s="38"/>
      <c r="AT216" s="17" t="s">
        <v>147</v>
      </c>
      <c r="AU216" s="17" t="s">
        <v>86</v>
      </c>
    </row>
    <row r="217" s="2" customFormat="1">
      <c r="A217" s="38"/>
      <c r="B217" s="39"/>
      <c r="C217" s="40"/>
      <c r="D217" s="228" t="s">
        <v>176</v>
      </c>
      <c r="E217" s="40"/>
      <c r="F217" s="238" t="s">
        <v>356</v>
      </c>
      <c r="G217" s="40"/>
      <c r="H217" s="40"/>
      <c r="I217" s="223"/>
      <c r="J217" s="223"/>
      <c r="K217" s="40"/>
      <c r="L217" s="40"/>
      <c r="M217" s="44"/>
      <c r="N217" s="224"/>
      <c r="O217" s="225"/>
      <c r="P217" s="84"/>
      <c r="Q217" s="84"/>
      <c r="R217" s="84"/>
      <c r="S217" s="84"/>
      <c r="T217" s="84"/>
      <c r="U217" s="84"/>
      <c r="V217" s="84"/>
      <c r="W217" s="84"/>
      <c r="X217" s="85"/>
      <c r="Y217" s="38"/>
      <c r="Z217" s="38"/>
      <c r="AA217" s="38"/>
      <c r="AB217" s="38"/>
      <c r="AC217" s="38"/>
      <c r="AD217" s="38"/>
      <c r="AE217" s="38"/>
      <c r="AT217" s="17" t="s">
        <v>176</v>
      </c>
      <c r="AU217" s="17" t="s">
        <v>86</v>
      </c>
    </row>
    <row r="218" s="13" customFormat="1">
      <c r="A218" s="13"/>
      <c r="B218" s="226"/>
      <c r="C218" s="227"/>
      <c r="D218" s="228" t="s">
        <v>149</v>
      </c>
      <c r="E218" s="229" t="s">
        <v>20</v>
      </c>
      <c r="F218" s="230" t="s">
        <v>357</v>
      </c>
      <c r="G218" s="227"/>
      <c r="H218" s="231">
        <v>1792.9200000000001</v>
      </c>
      <c r="I218" s="232"/>
      <c r="J218" s="232"/>
      <c r="K218" s="227"/>
      <c r="L218" s="227"/>
      <c r="M218" s="233"/>
      <c r="N218" s="234"/>
      <c r="O218" s="235"/>
      <c r="P218" s="235"/>
      <c r="Q218" s="235"/>
      <c r="R218" s="235"/>
      <c r="S218" s="235"/>
      <c r="T218" s="235"/>
      <c r="U218" s="235"/>
      <c r="V218" s="235"/>
      <c r="W218" s="235"/>
      <c r="X218" s="236"/>
      <c r="Y218" s="13"/>
      <c r="Z218" s="13"/>
      <c r="AA218" s="13"/>
      <c r="AB218" s="13"/>
      <c r="AC218" s="13"/>
      <c r="AD218" s="13"/>
      <c r="AE218" s="13"/>
      <c r="AT218" s="237" t="s">
        <v>149</v>
      </c>
      <c r="AU218" s="237" t="s">
        <v>86</v>
      </c>
      <c r="AV218" s="13" t="s">
        <v>86</v>
      </c>
      <c r="AW218" s="13" t="s">
        <v>5</v>
      </c>
      <c r="AX218" s="13" t="s">
        <v>84</v>
      </c>
      <c r="AY218" s="237" t="s">
        <v>138</v>
      </c>
    </row>
    <row r="219" s="2" customFormat="1">
      <c r="A219" s="38"/>
      <c r="B219" s="39"/>
      <c r="C219" s="250" t="s">
        <v>358</v>
      </c>
      <c r="D219" s="250" t="s">
        <v>306</v>
      </c>
      <c r="E219" s="251" t="s">
        <v>359</v>
      </c>
      <c r="F219" s="252" t="s">
        <v>360</v>
      </c>
      <c r="G219" s="253" t="s">
        <v>222</v>
      </c>
      <c r="H219" s="254">
        <v>50.774999999999999</v>
      </c>
      <c r="I219" s="255"/>
      <c r="J219" s="256"/>
      <c r="K219" s="257">
        <f>ROUND(P219*H219,2)</f>
        <v>0</v>
      </c>
      <c r="L219" s="252" t="s">
        <v>144</v>
      </c>
      <c r="M219" s="258"/>
      <c r="N219" s="259" t="s">
        <v>20</v>
      </c>
      <c r="O219" s="215" t="s">
        <v>45</v>
      </c>
      <c r="P219" s="216">
        <f>I219+J219</f>
        <v>0</v>
      </c>
      <c r="Q219" s="216">
        <f>ROUND(I219*H219,2)</f>
        <v>0</v>
      </c>
      <c r="R219" s="216">
        <f>ROUND(J219*H219,2)</f>
        <v>0</v>
      </c>
      <c r="S219" s="84"/>
      <c r="T219" s="217">
        <f>S219*H219</f>
        <v>0</v>
      </c>
      <c r="U219" s="217">
        <v>1</v>
      </c>
      <c r="V219" s="217">
        <f>U219*H219</f>
        <v>50.774999999999999</v>
      </c>
      <c r="W219" s="217">
        <v>0</v>
      </c>
      <c r="X219" s="218">
        <f>W219*H219</f>
        <v>0</v>
      </c>
      <c r="Y219" s="38"/>
      <c r="Z219" s="38"/>
      <c r="AA219" s="38"/>
      <c r="AB219" s="38"/>
      <c r="AC219" s="38"/>
      <c r="AD219" s="38"/>
      <c r="AE219" s="38"/>
      <c r="AR219" s="219" t="s">
        <v>186</v>
      </c>
      <c r="AT219" s="219" t="s">
        <v>306</v>
      </c>
      <c r="AU219" s="219" t="s">
        <v>86</v>
      </c>
      <c r="AY219" s="17" t="s">
        <v>138</v>
      </c>
      <c r="BE219" s="220">
        <f>IF(O219="základní",K219,0)</f>
        <v>0</v>
      </c>
      <c r="BF219" s="220">
        <f>IF(O219="snížená",K219,0)</f>
        <v>0</v>
      </c>
      <c r="BG219" s="220">
        <f>IF(O219="zákl. přenesená",K219,0)</f>
        <v>0</v>
      </c>
      <c r="BH219" s="220">
        <f>IF(O219="sníž. přenesená",K219,0)</f>
        <v>0</v>
      </c>
      <c r="BI219" s="220">
        <f>IF(O219="nulová",K219,0)</f>
        <v>0</v>
      </c>
      <c r="BJ219" s="17" t="s">
        <v>84</v>
      </c>
      <c r="BK219" s="220">
        <f>ROUND(P219*H219,2)</f>
        <v>0</v>
      </c>
      <c r="BL219" s="17" t="s">
        <v>145</v>
      </c>
      <c r="BM219" s="219" t="s">
        <v>361</v>
      </c>
    </row>
    <row r="220" s="2" customFormat="1">
      <c r="A220" s="38"/>
      <c r="B220" s="39"/>
      <c r="C220" s="40"/>
      <c r="D220" s="228" t="s">
        <v>176</v>
      </c>
      <c r="E220" s="40"/>
      <c r="F220" s="238" t="s">
        <v>362</v>
      </c>
      <c r="G220" s="40"/>
      <c r="H220" s="40"/>
      <c r="I220" s="223"/>
      <c r="J220" s="223"/>
      <c r="K220" s="40"/>
      <c r="L220" s="40"/>
      <c r="M220" s="44"/>
      <c r="N220" s="224"/>
      <c r="O220" s="225"/>
      <c r="P220" s="84"/>
      <c r="Q220" s="84"/>
      <c r="R220" s="84"/>
      <c r="S220" s="84"/>
      <c r="T220" s="84"/>
      <c r="U220" s="84"/>
      <c r="V220" s="84"/>
      <c r="W220" s="84"/>
      <c r="X220" s="85"/>
      <c r="Y220" s="38"/>
      <c r="Z220" s="38"/>
      <c r="AA220" s="38"/>
      <c r="AB220" s="38"/>
      <c r="AC220" s="38"/>
      <c r="AD220" s="38"/>
      <c r="AE220" s="38"/>
      <c r="AT220" s="17" t="s">
        <v>176</v>
      </c>
      <c r="AU220" s="17" t="s">
        <v>86</v>
      </c>
    </row>
    <row r="221" s="13" customFormat="1">
      <c r="A221" s="13"/>
      <c r="B221" s="226"/>
      <c r="C221" s="227"/>
      <c r="D221" s="228" t="s">
        <v>149</v>
      </c>
      <c r="E221" s="229" t="s">
        <v>20</v>
      </c>
      <c r="F221" s="230" t="s">
        <v>363</v>
      </c>
      <c r="G221" s="227"/>
      <c r="H221" s="231">
        <v>50.774999999999999</v>
      </c>
      <c r="I221" s="232"/>
      <c r="J221" s="232"/>
      <c r="K221" s="227"/>
      <c r="L221" s="227"/>
      <c r="M221" s="233"/>
      <c r="N221" s="234"/>
      <c r="O221" s="235"/>
      <c r="P221" s="235"/>
      <c r="Q221" s="235"/>
      <c r="R221" s="235"/>
      <c r="S221" s="235"/>
      <c r="T221" s="235"/>
      <c r="U221" s="235"/>
      <c r="V221" s="235"/>
      <c r="W221" s="235"/>
      <c r="X221" s="236"/>
      <c r="Y221" s="13"/>
      <c r="Z221" s="13"/>
      <c r="AA221" s="13"/>
      <c r="AB221" s="13"/>
      <c r="AC221" s="13"/>
      <c r="AD221" s="13"/>
      <c r="AE221" s="13"/>
      <c r="AT221" s="237" t="s">
        <v>149</v>
      </c>
      <c r="AU221" s="237" t="s">
        <v>86</v>
      </c>
      <c r="AV221" s="13" t="s">
        <v>86</v>
      </c>
      <c r="AW221" s="13" t="s">
        <v>5</v>
      </c>
      <c r="AX221" s="13" t="s">
        <v>84</v>
      </c>
      <c r="AY221" s="237" t="s">
        <v>138</v>
      </c>
    </row>
    <row r="222" s="2" customFormat="1" ht="33" customHeight="1">
      <c r="A222" s="38"/>
      <c r="B222" s="39"/>
      <c r="C222" s="207" t="s">
        <v>364</v>
      </c>
      <c r="D222" s="207" t="s">
        <v>140</v>
      </c>
      <c r="E222" s="208" t="s">
        <v>365</v>
      </c>
      <c r="F222" s="209" t="s">
        <v>366</v>
      </c>
      <c r="G222" s="210" t="s">
        <v>167</v>
      </c>
      <c r="H222" s="211">
        <v>1792.9200000000001</v>
      </c>
      <c r="I222" s="212"/>
      <c r="J222" s="212"/>
      <c r="K222" s="213">
        <f>ROUND(P222*H222,2)</f>
        <v>0</v>
      </c>
      <c r="L222" s="209" t="s">
        <v>144</v>
      </c>
      <c r="M222" s="44"/>
      <c r="N222" s="214" t="s">
        <v>20</v>
      </c>
      <c r="O222" s="215" t="s">
        <v>45</v>
      </c>
      <c r="P222" s="216">
        <f>I222+J222</f>
        <v>0</v>
      </c>
      <c r="Q222" s="216">
        <f>ROUND(I222*H222,2)</f>
        <v>0</v>
      </c>
      <c r="R222" s="216">
        <f>ROUND(J222*H222,2)</f>
        <v>0</v>
      </c>
      <c r="S222" s="84"/>
      <c r="T222" s="217">
        <f>S222*H222</f>
        <v>0</v>
      </c>
      <c r="U222" s="217">
        <v>0</v>
      </c>
      <c r="V222" s="217">
        <f>U222*H222</f>
        <v>0</v>
      </c>
      <c r="W222" s="217">
        <v>0</v>
      </c>
      <c r="X222" s="218">
        <f>W222*H222</f>
        <v>0</v>
      </c>
      <c r="Y222" s="38"/>
      <c r="Z222" s="38"/>
      <c r="AA222" s="38"/>
      <c r="AB222" s="38"/>
      <c r="AC222" s="38"/>
      <c r="AD222" s="38"/>
      <c r="AE222" s="38"/>
      <c r="AR222" s="219" t="s">
        <v>145</v>
      </c>
      <c r="AT222" s="219" t="s">
        <v>140</v>
      </c>
      <c r="AU222" s="219" t="s">
        <v>86</v>
      </c>
      <c r="AY222" s="17" t="s">
        <v>138</v>
      </c>
      <c r="BE222" s="220">
        <f>IF(O222="základní",K222,0)</f>
        <v>0</v>
      </c>
      <c r="BF222" s="220">
        <f>IF(O222="snížená",K222,0)</f>
        <v>0</v>
      </c>
      <c r="BG222" s="220">
        <f>IF(O222="zákl. přenesená",K222,0)</f>
        <v>0</v>
      </c>
      <c r="BH222" s="220">
        <f>IF(O222="sníž. přenesená",K222,0)</f>
        <v>0</v>
      </c>
      <c r="BI222" s="220">
        <f>IF(O222="nulová",K222,0)</f>
        <v>0</v>
      </c>
      <c r="BJ222" s="17" t="s">
        <v>84</v>
      </c>
      <c r="BK222" s="220">
        <f>ROUND(P222*H222,2)</f>
        <v>0</v>
      </c>
      <c r="BL222" s="17" t="s">
        <v>145</v>
      </c>
      <c r="BM222" s="219" t="s">
        <v>367</v>
      </c>
    </row>
    <row r="223" s="2" customFormat="1">
      <c r="A223" s="38"/>
      <c r="B223" s="39"/>
      <c r="C223" s="40"/>
      <c r="D223" s="221" t="s">
        <v>147</v>
      </c>
      <c r="E223" s="40"/>
      <c r="F223" s="222" t="s">
        <v>368</v>
      </c>
      <c r="G223" s="40"/>
      <c r="H223" s="40"/>
      <c r="I223" s="223"/>
      <c r="J223" s="223"/>
      <c r="K223" s="40"/>
      <c r="L223" s="40"/>
      <c r="M223" s="44"/>
      <c r="N223" s="224"/>
      <c r="O223" s="225"/>
      <c r="P223" s="84"/>
      <c r="Q223" s="84"/>
      <c r="R223" s="84"/>
      <c r="S223" s="84"/>
      <c r="T223" s="84"/>
      <c r="U223" s="84"/>
      <c r="V223" s="84"/>
      <c r="W223" s="84"/>
      <c r="X223" s="85"/>
      <c r="Y223" s="38"/>
      <c r="Z223" s="38"/>
      <c r="AA223" s="38"/>
      <c r="AB223" s="38"/>
      <c r="AC223" s="38"/>
      <c r="AD223" s="38"/>
      <c r="AE223" s="38"/>
      <c r="AT223" s="17" t="s">
        <v>147</v>
      </c>
      <c r="AU223" s="17" t="s">
        <v>86</v>
      </c>
    </row>
    <row r="224" s="13" customFormat="1">
      <c r="A224" s="13"/>
      <c r="B224" s="226"/>
      <c r="C224" s="227"/>
      <c r="D224" s="228" t="s">
        <v>149</v>
      </c>
      <c r="E224" s="229" t="s">
        <v>20</v>
      </c>
      <c r="F224" s="230" t="s">
        <v>369</v>
      </c>
      <c r="G224" s="227"/>
      <c r="H224" s="231">
        <v>1792.9200000000001</v>
      </c>
      <c r="I224" s="232"/>
      <c r="J224" s="232"/>
      <c r="K224" s="227"/>
      <c r="L224" s="227"/>
      <c r="M224" s="233"/>
      <c r="N224" s="234"/>
      <c r="O224" s="235"/>
      <c r="P224" s="235"/>
      <c r="Q224" s="235"/>
      <c r="R224" s="235"/>
      <c r="S224" s="235"/>
      <c r="T224" s="235"/>
      <c r="U224" s="235"/>
      <c r="V224" s="235"/>
      <c r="W224" s="235"/>
      <c r="X224" s="236"/>
      <c r="Y224" s="13"/>
      <c r="Z224" s="13"/>
      <c r="AA224" s="13"/>
      <c r="AB224" s="13"/>
      <c r="AC224" s="13"/>
      <c r="AD224" s="13"/>
      <c r="AE224" s="13"/>
      <c r="AT224" s="237" t="s">
        <v>149</v>
      </c>
      <c r="AU224" s="237" t="s">
        <v>86</v>
      </c>
      <c r="AV224" s="13" t="s">
        <v>86</v>
      </c>
      <c r="AW224" s="13" t="s">
        <v>5</v>
      </c>
      <c r="AX224" s="13" t="s">
        <v>84</v>
      </c>
      <c r="AY224" s="237" t="s">
        <v>138</v>
      </c>
    </row>
    <row r="225" s="2" customFormat="1" ht="33" customHeight="1">
      <c r="A225" s="38"/>
      <c r="B225" s="39"/>
      <c r="C225" s="207" t="s">
        <v>370</v>
      </c>
      <c r="D225" s="207" t="s">
        <v>140</v>
      </c>
      <c r="E225" s="208" t="s">
        <v>365</v>
      </c>
      <c r="F225" s="209" t="s">
        <v>366</v>
      </c>
      <c r="G225" s="210" t="s">
        <v>167</v>
      </c>
      <c r="H225" s="211">
        <v>1605.4000000000001</v>
      </c>
      <c r="I225" s="212"/>
      <c r="J225" s="212"/>
      <c r="K225" s="213">
        <f>ROUND(P225*H225,2)</f>
        <v>0</v>
      </c>
      <c r="L225" s="209" t="s">
        <v>144</v>
      </c>
      <c r="M225" s="44"/>
      <c r="N225" s="214" t="s">
        <v>20</v>
      </c>
      <c r="O225" s="215" t="s">
        <v>45</v>
      </c>
      <c r="P225" s="216">
        <f>I225+J225</f>
        <v>0</v>
      </c>
      <c r="Q225" s="216">
        <f>ROUND(I225*H225,2)</f>
        <v>0</v>
      </c>
      <c r="R225" s="216">
        <f>ROUND(J225*H225,2)</f>
        <v>0</v>
      </c>
      <c r="S225" s="84"/>
      <c r="T225" s="217">
        <f>S225*H225</f>
        <v>0</v>
      </c>
      <c r="U225" s="217">
        <v>0</v>
      </c>
      <c r="V225" s="217">
        <f>U225*H225</f>
        <v>0</v>
      </c>
      <c r="W225" s="217">
        <v>0</v>
      </c>
      <c r="X225" s="218">
        <f>W225*H225</f>
        <v>0</v>
      </c>
      <c r="Y225" s="38"/>
      <c r="Z225" s="38"/>
      <c r="AA225" s="38"/>
      <c r="AB225" s="38"/>
      <c r="AC225" s="38"/>
      <c r="AD225" s="38"/>
      <c r="AE225" s="38"/>
      <c r="AR225" s="219" t="s">
        <v>145</v>
      </c>
      <c r="AT225" s="219" t="s">
        <v>140</v>
      </c>
      <c r="AU225" s="219" t="s">
        <v>86</v>
      </c>
      <c r="AY225" s="17" t="s">
        <v>138</v>
      </c>
      <c r="BE225" s="220">
        <f>IF(O225="základní",K225,0)</f>
        <v>0</v>
      </c>
      <c r="BF225" s="220">
        <f>IF(O225="snížená",K225,0)</f>
        <v>0</v>
      </c>
      <c r="BG225" s="220">
        <f>IF(O225="zákl. přenesená",K225,0)</f>
        <v>0</v>
      </c>
      <c r="BH225" s="220">
        <f>IF(O225="sníž. přenesená",K225,0)</f>
        <v>0</v>
      </c>
      <c r="BI225" s="220">
        <f>IF(O225="nulová",K225,0)</f>
        <v>0</v>
      </c>
      <c r="BJ225" s="17" t="s">
        <v>84</v>
      </c>
      <c r="BK225" s="220">
        <f>ROUND(P225*H225,2)</f>
        <v>0</v>
      </c>
      <c r="BL225" s="17" t="s">
        <v>145</v>
      </c>
      <c r="BM225" s="219" t="s">
        <v>371</v>
      </c>
    </row>
    <row r="226" s="2" customFormat="1">
      <c r="A226" s="38"/>
      <c r="B226" s="39"/>
      <c r="C226" s="40"/>
      <c r="D226" s="221" t="s">
        <v>147</v>
      </c>
      <c r="E226" s="40"/>
      <c r="F226" s="222" t="s">
        <v>368</v>
      </c>
      <c r="G226" s="40"/>
      <c r="H226" s="40"/>
      <c r="I226" s="223"/>
      <c r="J226" s="223"/>
      <c r="K226" s="40"/>
      <c r="L226" s="40"/>
      <c r="M226" s="44"/>
      <c r="N226" s="224"/>
      <c r="O226" s="225"/>
      <c r="P226" s="84"/>
      <c r="Q226" s="84"/>
      <c r="R226" s="84"/>
      <c r="S226" s="84"/>
      <c r="T226" s="84"/>
      <c r="U226" s="84"/>
      <c r="V226" s="84"/>
      <c r="W226" s="84"/>
      <c r="X226" s="85"/>
      <c r="Y226" s="38"/>
      <c r="Z226" s="38"/>
      <c r="AA226" s="38"/>
      <c r="AB226" s="38"/>
      <c r="AC226" s="38"/>
      <c r="AD226" s="38"/>
      <c r="AE226" s="38"/>
      <c r="AT226" s="17" t="s">
        <v>147</v>
      </c>
      <c r="AU226" s="17" t="s">
        <v>86</v>
      </c>
    </row>
    <row r="227" s="13" customFormat="1">
      <c r="A227" s="13"/>
      <c r="B227" s="226"/>
      <c r="C227" s="227"/>
      <c r="D227" s="228" t="s">
        <v>149</v>
      </c>
      <c r="E227" s="229" t="s">
        <v>20</v>
      </c>
      <c r="F227" s="230" t="s">
        <v>372</v>
      </c>
      <c r="G227" s="227"/>
      <c r="H227" s="231">
        <v>1605.4000000000001</v>
      </c>
      <c r="I227" s="232"/>
      <c r="J227" s="232"/>
      <c r="K227" s="227"/>
      <c r="L227" s="227"/>
      <c r="M227" s="233"/>
      <c r="N227" s="234"/>
      <c r="O227" s="235"/>
      <c r="P227" s="235"/>
      <c r="Q227" s="235"/>
      <c r="R227" s="235"/>
      <c r="S227" s="235"/>
      <c r="T227" s="235"/>
      <c r="U227" s="235"/>
      <c r="V227" s="235"/>
      <c r="W227" s="235"/>
      <c r="X227" s="236"/>
      <c r="Y227" s="13"/>
      <c r="Z227" s="13"/>
      <c r="AA227" s="13"/>
      <c r="AB227" s="13"/>
      <c r="AC227" s="13"/>
      <c r="AD227" s="13"/>
      <c r="AE227" s="13"/>
      <c r="AT227" s="237" t="s">
        <v>149</v>
      </c>
      <c r="AU227" s="237" t="s">
        <v>86</v>
      </c>
      <c r="AV227" s="13" t="s">
        <v>86</v>
      </c>
      <c r="AW227" s="13" t="s">
        <v>5</v>
      </c>
      <c r="AX227" s="13" t="s">
        <v>84</v>
      </c>
      <c r="AY227" s="237" t="s">
        <v>138</v>
      </c>
    </row>
    <row r="228" s="2" customFormat="1" ht="24.15" customHeight="1">
      <c r="A228" s="38"/>
      <c r="B228" s="39"/>
      <c r="C228" s="207" t="s">
        <v>373</v>
      </c>
      <c r="D228" s="207" t="s">
        <v>140</v>
      </c>
      <c r="E228" s="208" t="s">
        <v>374</v>
      </c>
      <c r="F228" s="209" t="s">
        <v>375</v>
      </c>
      <c r="G228" s="210" t="s">
        <v>167</v>
      </c>
      <c r="H228" s="211">
        <v>1605.4000000000001</v>
      </c>
      <c r="I228" s="212"/>
      <c r="J228" s="212"/>
      <c r="K228" s="213">
        <f>ROUND(P228*H228,2)</f>
        <v>0</v>
      </c>
      <c r="L228" s="209" t="s">
        <v>144</v>
      </c>
      <c r="M228" s="44"/>
      <c r="N228" s="214" t="s">
        <v>20</v>
      </c>
      <c r="O228" s="215" t="s">
        <v>45</v>
      </c>
      <c r="P228" s="216">
        <f>I228+J228</f>
        <v>0</v>
      </c>
      <c r="Q228" s="216">
        <f>ROUND(I228*H228,2)</f>
        <v>0</v>
      </c>
      <c r="R228" s="216">
        <f>ROUND(J228*H228,2)</f>
        <v>0</v>
      </c>
      <c r="S228" s="84"/>
      <c r="T228" s="217">
        <f>S228*H228</f>
        <v>0</v>
      </c>
      <c r="U228" s="217">
        <v>0</v>
      </c>
      <c r="V228" s="217">
        <f>U228*H228</f>
        <v>0</v>
      </c>
      <c r="W228" s="217">
        <v>0</v>
      </c>
      <c r="X228" s="218">
        <f>W228*H228</f>
        <v>0</v>
      </c>
      <c r="Y228" s="38"/>
      <c r="Z228" s="38"/>
      <c r="AA228" s="38"/>
      <c r="AB228" s="38"/>
      <c r="AC228" s="38"/>
      <c r="AD228" s="38"/>
      <c r="AE228" s="38"/>
      <c r="AR228" s="219" t="s">
        <v>145</v>
      </c>
      <c r="AT228" s="219" t="s">
        <v>140</v>
      </c>
      <c r="AU228" s="219" t="s">
        <v>86</v>
      </c>
      <c r="AY228" s="17" t="s">
        <v>138</v>
      </c>
      <c r="BE228" s="220">
        <f>IF(O228="základní",K228,0)</f>
        <v>0</v>
      </c>
      <c r="BF228" s="220">
        <f>IF(O228="snížená",K228,0)</f>
        <v>0</v>
      </c>
      <c r="BG228" s="220">
        <f>IF(O228="zákl. přenesená",K228,0)</f>
        <v>0</v>
      </c>
      <c r="BH228" s="220">
        <f>IF(O228="sníž. přenesená",K228,0)</f>
        <v>0</v>
      </c>
      <c r="BI228" s="220">
        <f>IF(O228="nulová",K228,0)</f>
        <v>0</v>
      </c>
      <c r="BJ228" s="17" t="s">
        <v>84</v>
      </c>
      <c r="BK228" s="220">
        <f>ROUND(P228*H228,2)</f>
        <v>0</v>
      </c>
      <c r="BL228" s="17" t="s">
        <v>145</v>
      </c>
      <c r="BM228" s="219" t="s">
        <v>376</v>
      </c>
    </row>
    <row r="229" s="2" customFormat="1">
      <c r="A229" s="38"/>
      <c r="B229" s="39"/>
      <c r="C229" s="40"/>
      <c r="D229" s="221" t="s">
        <v>147</v>
      </c>
      <c r="E229" s="40"/>
      <c r="F229" s="222" t="s">
        <v>377</v>
      </c>
      <c r="G229" s="40"/>
      <c r="H229" s="40"/>
      <c r="I229" s="223"/>
      <c r="J229" s="223"/>
      <c r="K229" s="40"/>
      <c r="L229" s="40"/>
      <c r="M229" s="44"/>
      <c r="N229" s="224"/>
      <c r="O229" s="225"/>
      <c r="P229" s="84"/>
      <c r="Q229" s="84"/>
      <c r="R229" s="84"/>
      <c r="S229" s="84"/>
      <c r="T229" s="84"/>
      <c r="U229" s="84"/>
      <c r="V229" s="84"/>
      <c r="W229" s="84"/>
      <c r="X229" s="85"/>
      <c r="Y229" s="38"/>
      <c r="Z229" s="38"/>
      <c r="AA229" s="38"/>
      <c r="AB229" s="38"/>
      <c r="AC229" s="38"/>
      <c r="AD229" s="38"/>
      <c r="AE229" s="38"/>
      <c r="AT229" s="17" t="s">
        <v>147</v>
      </c>
      <c r="AU229" s="17" t="s">
        <v>86</v>
      </c>
    </row>
    <row r="230" s="13" customFormat="1">
      <c r="A230" s="13"/>
      <c r="B230" s="226"/>
      <c r="C230" s="227"/>
      <c r="D230" s="228" t="s">
        <v>149</v>
      </c>
      <c r="E230" s="229" t="s">
        <v>20</v>
      </c>
      <c r="F230" s="230" t="s">
        <v>378</v>
      </c>
      <c r="G230" s="227"/>
      <c r="H230" s="231">
        <v>1605.4000000000001</v>
      </c>
      <c r="I230" s="232"/>
      <c r="J230" s="232"/>
      <c r="K230" s="227"/>
      <c r="L230" s="227"/>
      <c r="M230" s="233"/>
      <c r="N230" s="234"/>
      <c r="O230" s="235"/>
      <c r="P230" s="235"/>
      <c r="Q230" s="235"/>
      <c r="R230" s="235"/>
      <c r="S230" s="235"/>
      <c r="T230" s="235"/>
      <c r="U230" s="235"/>
      <c r="V230" s="235"/>
      <c r="W230" s="235"/>
      <c r="X230" s="236"/>
      <c r="Y230" s="13"/>
      <c r="Z230" s="13"/>
      <c r="AA230" s="13"/>
      <c r="AB230" s="13"/>
      <c r="AC230" s="13"/>
      <c r="AD230" s="13"/>
      <c r="AE230" s="13"/>
      <c r="AT230" s="237" t="s">
        <v>149</v>
      </c>
      <c r="AU230" s="237" t="s">
        <v>86</v>
      </c>
      <c r="AV230" s="13" t="s">
        <v>86</v>
      </c>
      <c r="AW230" s="13" t="s">
        <v>5</v>
      </c>
      <c r="AX230" s="13" t="s">
        <v>84</v>
      </c>
      <c r="AY230" s="237" t="s">
        <v>138</v>
      </c>
    </row>
    <row r="231" s="2" customFormat="1" ht="49.05" customHeight="1">
      <c r="A231" s="38"/>
      <c r="B231" s="39"/>
      <c r="C231" s="207" t="s">
        <v>379</v>
      </c>
      <c r="D231" s="207" t="s">
        <v>140</v>
      </c>
      <c r="E231" s="208" t="s">
        <v>380</v>
      </c>
      <c r="F231" s="209" t="s">
        <v>381</v>
      </c>
      <c r="G231" s="210" t="s">
        <v>167</v>
      </c>
      <c r="H231" s="211">
        <v>1467.7000000000001</v>
      </c>
      <c r="I231" s="212"/>
      <c r="J231" s="212"/>
      <c r="K231" s="213">
        <f>ROUND(P231*H231,2)</f>
        <v>0</v>
      </c>
      <c r="L231" s="209" t="s">
        <v>144</v>
      </c>
      <c r="M231" s="44"/>
      <c r="N231" s="214" t="s">
        <v>20</v>
      </c>
      <c r="O231" s="215" t="s">
        <v>45</v>
      </c>
      <c r="P231" s="216">
        <f>I231+J231</f>
        <v>0</v>
      </c>
      <c r="Q231" s="216">
        <f>ROUND(I231*H231,2)</f>
        <v>0</v>
      </c>
      <c r="R231" s="216">
        <f>ROUND(J231*H231,2)</f>
        <v>0</v>
      </c>
      <c r="S231" s="84"/>
      <c r="T231" s="217">
        <f>S231*H231</f>
        <v>0</v>
      </c>
      <c r="U231" s="217">
        <v>0</v>
      </c>
      <c r="V231" s="217">
        <f>U231*H231</f>
        <v>0</v>
      </c>
      <c r="W231" s="217">
        <v>0</v>
      </c>
      <c r="X231" s="218">
        <f>W231*H231</f>
        <v>0</v>
      </c>
      <c r="Y231" s="38"/>
      <c r="Z231" s="38"/>
      <c r="AA231" s="38"/>
      <c r="AB231" s="38"/>
      <c r="AC231" s="38"/>
      <c r="AD231" s="38"/>
      <c r="AE231" s="38"/>
      <c r="AR231" s="219" t="s">
        <v>145</v>
      </c>
      <c r="AT231" s="219" t="s">
        <v>140</v>
      </c>
      <c r="AU231" s="219" t="s">
        <v>86</v>
      </c>
      <c r="AY231" s="17" t="s">
        <v>138</v>
      </c>
      <c r="BE231" s="220">
        <f>IF(O231="základní",K231,0)</f>
        <v>0</v>
      </c>
      <c r="BF231" s="220">
        <f>IF(O231="snížená",K231,0)</f>
        <v>0</v>
      </c>
      <c r="BG231" s="220">
        <f>IF(O231="zákl. přenesená",K231,0)</f>
        <v>0</v>
      </c>
      <c r="BH231" s="220">
        <f>IF(O231="sníž. přenesená",K231,0)</f>
        <v>0</v>
      </c>
      <c r="BI231" s="220">
        <f>IF(O231="nulová",K231,0)</f>
        <v>0</v>
      </c>
      <c r="BJ231" s="17" t="s">
        <v>84</v>
      </c>
      <c r="BK231" s="220">
        <f>ROUND(P231*H231,2)</f>
        <v>0</v>
      </c>
      <c r="BL231" s="17" t="s">
        <v>145</v>
      </c>
      <c r="BM231" s="219" t="s">
        <v>382</v>
      </c>
    </row>
    <row r="232" s="2" customFormat="1">
      <c r="A232" s="38"/>
      <c r="B232" s="39"/>
      <c r="C232" s="40"/>
      <c r="D232" s="221" t="s">
        <v>147</v>
      </c>
      <c r="E232" s="40"/>
      <c r="F232" s="222" t="s">
        <v>383</v>
      </c>
      <c r="G232" s="40"/>
      <c r="H232" s="40"/>
      <c r="I232" s="223"/>
      <c r="J232" s="223"/>
      <c r="K232" s="40"/>
      <c r="L232" s="40"/>
      <c r="M232" s="44"/>
      <c r="N232" s="224"/>
      <c r="O232" s="225"/>
      <c r="P232" s="84"/>
      <c r="Q232" s="84"/>
      <c r="R232" s="84"/>
      <c r="S232" s="84"/>
      <c r="T232" s="84"/>
      <c r="U232" s="84"/>
      <c r="V232" s="84"/>
      <c r="W232" s="84"/>
      <c r="X232" s="85"/>
      <c r="Y232" s="38"/>
      <c r="Z232" s="38"/>
      <c r="AA232" s="38"/>
      <c r="AB232" s="38"/>
      <c r="AC232" s="38"/>
      <c r="AD232" s="38"/>
      <c r="AE232" s="38"/>
      <c r="AT232" s="17" t="s">
        <v>147</v>
      </c>
      <c r="AU232" s="17" t="s">
        <v>86</v>
      </c>
    </row>
    <row r="233" s="13" customFormat="1">
      <c r="A233" s="13"/>
      <c r="B233" s="226"/>
      <c r="C233" s="227"/>
      <c r="D233" s="228" t="s">
        <v>149</v>
      </c>
      <c r="E233" s="229" t="s">
        <v>20</v>
      </c>
      <c r="F233" s="230" t="s">
        <v>384</v>
      </c>
      <c r="G233" s="227"/>
      <c r="H233" s="231">
        <v>1467.7000000000001</v>
      </c>
      <c r="I233" s="232"/>
      <c r="J233" s="232"/>
      <c r="K233" s="227"/>
      <c r="L233" s="227"/>
      <c r="M233" s="233"/>
      <c r="N233" s="234"/>
      <c r="O233" s="235"/>
      <c r="P233" s="235"/>
      <c r="Q233" s="235"/>
      <c r="R233" s="235"/>
      <c r="S233" s="235"/>
      <c r="T233" s="235"/>
      <c r="U233" s="235"/>
      <c r="V233" s="235"/>
      <c r="W233" s="235"/>
      <c r="X233" s="236"/>
      <c r="Y233" s="13"/>
      <c r="Z233" s="13"/>
      <c r="AA233" s="13"/>
      <c r="AB233" s="13"/>
      <c r="AC233" s="13"/>
      <c r="AD233" s="13"/>
      <c r="AE233" s="13"/>
      <c r="AT233" s="237" t="s">
        <v>149</v>
      </c>
      <c r="AU233" s="237" t="s">
        <v>86</v>
      </c>
      <c r="AV233" s="13" t="s">
        <v>86</v>
      </c>
      <c r="AW233" s="13" t="s">
        <v>5</v>
      </c>
      <c r="AX233" s="13" t="s">
        <v>84</v>
      </c>
      <c r="AY233" s="237" t="s">
        <v>138</v>
      </c>
    </row>
    <row r="234" s="2" customFormat="1" ht="24.15" customHeight="1">
      <c r="A234" s="38"/>
      <c r="B234" s="39"/>
      <c r="C234" s="207" t="s">
        <v>385</v>
      </c>
      <c r="D234" s="207" t="s">
        <v>140</v>
      </c>
      <c r="E234" s="208" t="s">
        <v>386</v>
      </c>
      <c r="F234" s="209" t="s">
        <v>387</v>
      </c>
      <c r="G234" s="210" t="s">
        <v>167</v>
      </c>
      <c r="H234" s="211">
        <v>1467.7000000000001</v>
      </c>
      <c r="I234" s="212"/>
      <c r="J234" s="212"/>
      <c r="K234" s="213">
        <f>ROUND(P234*H234,2)</f>
        <v>0</v>
      </c>
      <c r="L234" s="209" t="s">
        <v>144</v>
      </c>
      <c r="M234" s="44"/>
      <c r="N234" s="214" t="s">
        <v>20</v>
      </c>
      <c r="O234" s="215" t="s">
        <v>45</v>
      </c>
      <c r="P234" s="216">
        <f>I234+J234</f>
        <v>0</v>
      </c>
      <c r="Q234" s="216">
        <f>ROUND(I234*H234,2)</f>
        <v>0</v>
      </c>
      <c r="R234" s="216">
        <f>ROUND(J234*H234,2)</f>
        <v>0</v>
      </c>
      <c r="S234" s="84"/>
      <c r="T234" s="217">
        <f>S234*H234</f>
        <v>0</v>
      </c>
      <c r="U234" s="217">
        <v>0</v>
      </c>
      <c r="V234" s="217">
        <f>U234*H234</f>
        <v>0</v>
      </c>
      <c r="W234" s="217">
        <v>0</v>
      </c>
      <c r="X234" s="218">
        <f>W234*H234</f>
        <v>0</v>
      </c>
      <c r="Y234" s="38"/>
      <c r="Z234" s="38"/>
      <c r="AA234" s="38"/>
      <c r="AB234" s="38"/>
      <c r="AC234" s="38"/>
      <c r="AD234" s="38"/>
      <c r="AE234" s="38"/>
      <c r="AR234" s="219" t="s">
        <v>145</v>
      </c>
      <c r="AT234" s="219" t="s">
        <v>140</v>
      </c>
      <c r="AU234" s="219" t="s">
        <v>86</v>
      </c>
      <c r="AY234" s="17" t="s">
        <v>138</v>
      </c>
      <c r="BE234" s="220">
        <f>IF(O234="základní",K234,0)</f>
        <v>0</v>
      </c>
      <c r="BF234" s="220">
        <f>IF(O234="snížená",K234,0)</f>
        <v>0</v>
      </c>
      <c r="BG234" s="220">
        <f>IF(O234="zákl. přenesená",K234,0)</f>
        <v>0</v>
      </c>
      <c r="BH234" s="220">
        <f>IF(O234="sníž. přenesená",K234,0)</f>
        <v>0</v>
      </c>
      <c r="BI234" s="220">
        <f>IF(O234="nulová",K234,0)</f>
        <v>0</v>
      </c>
      <c r="BJ234" s="17" t="s">
        <v>84</v>
      </c>
      <c r="BK234" s="220">
        <f>ROUND(P234*H234,2)</f>
        <v>0</v>
      </c>
      <c r="BL234" s="17" t="s">
        <v>145</v>
      </c>
      <c r="BM234" s="219" t="s">
        <v>388</v>
      </c>
    </row>
    <row r="235" s="2" customFormat="1">
      <c r="A235" s="38"/>
      <c r="B235" s="39"/>
      <c r="C235" s="40"/>
      <c r="D235" s="221" t="s">
        <v>147</v>
      </c>
      <c r="E235" s="40"/>
      <c r="F235" s="222" t="s">
        <v>389</v>
      </c>
      <c r="G235" s="40"/>
      <c r="H235" s="40"/>
      <c r="I235" s="223"/>
      <c r="J235" s="223"/>
      <c r="K235" s="40"/>
      <c r="L235" s="40"/>
      <c r="M235" s="44"/>
      <c r="N235" s="224"/>
      <c r="O235" s="225"/>
      <c r="P235" s="84"/>
      <c r="Q235" s="84"/>
      <c r="R235" s="84"/>
      <c r="S235" s="84"/>
      <c r="T235" s="84"/>
      <c r="U235" s="84"/>
      <c r="V235" s="84"/>
      <c r="W235" s="84"/>
      <c r="X235" s="85"/>
      <c r="Y235" s="38"/>
      <c r="Z235" s="38"/>
      <c r="AA235" s="38"/>
      <c r="AB235" s="38"/>
      <c r="AC235" s="38"/>
      <c r="AD235" s="38"/>
      <c r="AE235" s="38"/>
      <c r="AT235" s="17" t="s">
        <v>147</v>
      </c>
      <c r="AU235" s="17" t="s">
        <v>86</v>
      </c>
    </row>
    <row r="236" s="13" customFormat="1">
      <c r="A236" s="13"/>
      <c r="B236" s="226"/>
      <c r="C236" s="227"/>
      <c r="D236" s="228" t="s">
        <v>149</v>
      </c>
      <c r="E236" s="229" t="s">
        <v>20</v>
      </c>
      <c r="F236" s="230" t="s">
        <v>390</v>
      </c>
      <c r="G236" s="227"/>
      <c r="H236" s="231">
        <v>1467.7000000000001</v>
      </c>
      <c r="I236" s="232"/>
      <c r="J236" s="232"/>
      <c r="K236" s="227"/>
      <c r="L236" s="227"/>
      <c r="M236" s="233"/>
      <c r="N236" s="234"/>
      <c r="O236" s="235"/>
      <c r="P236" s="235"/>
      <c r="Q236" s="235"/>
      <c r="R236" s="235"/>
      <c r="S236" s="235"/>
      <c r="T236" s="235"/>
      <c r="U236" s="235"/>
      <c r="V236" s="235"/>
      <c r="W236" s="235"/>
      <c r="X236" s="236"/>
      <c r="Y236" s="13"/>
      <c r="Z236" s="13"/>
      <c r="AA236" s="13"/>
      <c r="AB236" s="13"/>
      <c r="AC236" s="13"/>
      <c r="AD236" s="13"/>
      <c r="AE236" s="13"/>
      <c r="AT236" s="237" t="s">
        <v>149</v>
      </c>
      <c r="AU236" s="237" t="s">
        <v>86</v>
      </c>
      <c r="AV236" s="13" t="s">
        <v>86</v>
      </c>
      <c r="AW236" s="13" t="s">
        <v>5</v>
      </c>
      <c r="AX236" s="13" t="s">
        <v>84</v>
      </c>
      <c r="AY236" s="237" t="s">
        <v>138</v>
      </c>
    </row>
    <row r="237" s="2" customFormat="1" ht="44.25" customHeight="1">
      <c r="A237" s="38"/>
      <c r="B237" s="39"/>
      <c r="C237" s="207" t="s">
        <v>391</v>
      </c>
      <c r="D237" s="207" t="s">
        <v>140</v>
      </c>
      <c r="E237" s="208" t="s">
        <v>392</v>
      </c>
      <c r="F237" s="209" t="s">
        <v>393</v>
      </c>
      <c r="G237" s="210" t="s">
        <v>167</v>
      </c>
      <c r="H237" s="211">
        <v>1400</v>
      </c>
      <c r="I237" s="212"/>
      <c r="J237" s="212"/>
      <c r="K237" s="213">
        <f>ROUND(P237*H237,2)</f>
        <v>0</v>
      </c>
      <c r="L237" s="209" t="s">
        <v>144</v>
      </c>
      <c r="M237" s="44"/>
      <c r="N237" s="214" t="s">
        <v>20</v>
      </c>
      <c r="O237" s="215" t="s">
        <v>45</v>
      </c>
      <c r="P237" s="216">
        <f>I237+J237</f>
        <v>0</v>
      </c>
      <c r="Q237" s="216">
        <f>ROUND(I237*H237,2)</f>
        <v>0</v>
      </c>
      <c r="R237" s="216">
        <f>ROUND(J237*H237,2)</f>
        <v>0</v>
      </c>
      <c r="S237" s="84"/>
      <c r="T237" s="217">
        <f>S237*H237</f>
        <v>0</v>
      </c>
      <c r="U237" s="217">
        <v>0</v>
      </c>
      <c r="V237" s="217">
        <f>U237*H237</f>
        <v>0</v>
      </c>
      <c r="W237" s="217">
        <v>0</v>
      </c>
      <c r="X237" s="218">
        <f>W237*H237</f>
        <v>0</v>
      </c>
      <c r="Y237" s="38"/>
      <c r="Z237" s="38"/>
      <c r="AA237" s="38"/>
      <c r="AB237" s="38"/>
      <c r="AC237" s="38"/>
      <c r="AD237" s="38"/>
      <c r="AE237" s="38"/>
      <c r="AR237" s="219" t="s">
        <v>145</v>
      </c>
      <c r="AT237" s="219" t="s">
        <v>140</v>
      </c>
      <c r="AU237" s="219" t="s">
        <v>86</v>
      </c>
      <c r="AY237" s="17" t="s">
        <v>138</v>
      </c>
      <c r="BE237" s="220">
        <f>IF(O237="základní",K237,0)</f>
        <v>0</v>
      </c>
      <c r="BF237" s="220">
        <f>IF(O237="snížená",K237,0)</f>
        <v>0</v>
      </c>
      <c r="BG237" s="220">
        <f>IF(O237="zákl. přenesená",K237,0)</f>
        <v>0</v>
      </c>
      <c r="BH237" s="220">
        <f>IF(O237="sníž. přenesená",K237,0)</f>
        <v>0</v>
      </c>
      <c r="BI237" s="220">
        <f>IF(O237="nulová",K237,0)</f>
        <v>0</v>
      </c>
      <c r="BJ237" s="17" t="s">
        <v>84</v>
      </c>
      <c r="BK237" s="220">
        <f>ROUND(P237*H237,2)</f>
        <v>0</v>
      </c>
      <c r="BL237" s="17" t="s">
        <v>145</v>
      </c>
      <c r="BM237" s="219" t="s">
        <v>394</v>
      </c>
    </row>
    <row r="238" s="2" customFormat="1">
      <c r="A238" s="38"/>
      <c r="B238" s="39"/>
      <c r="C238" s="40"/>
      <c r="D238" s="221" t="s">
        <v>147</v>
      </c>
      <c r="E238" s="40"/>
      <c r="F238" s="222" t="s">
        <v>395</v>
      </c>
      <c r="G238" s="40"/>
      <c r="H238" s="40"/>
      <c r="I238" s="223"/>
      <c r="J238" s="223"/>
      <c r="K238" s="40"/>
      <c r="L238" s="40"/>
      <c r="M238" s="44"/>
      <c r="N238" s="224"/>
      <c r="O238" s="225"/>
      <c r="P238" s="84"/>
      <c r="Q238" s="84"/>
      <c r="R238" s="84"/>
      <c r="S238" s="84"/>
      <c r="T238" s="84"/>
      <c r="U238" s="84"/>
      <c r="V238" s="84"/>
      <c r="W238" s="84"/>
      <c r="X238" s="85"/>
      <c r="Y238" s="38"/>
      <c r="Z238" s="38"/>
      <c r="AA238" s="38"/>
      <c r="AB238" s="38"/>
      <c r="AC238" s="38"/>
      <c r="AD238" s="38"/>
      <c r="AE238" s="38"/>
      <c r="AT238" s="17" t="s">
        <v>147</v>
      </c>
      <c r="AU238" s="17" t="s">
        <v>86</v>
      </c>
    </row>
    <row r="239" s="13" customFormat="1">
      <c r="A239" s="13"/>
      <c r="B239" s="226"/>
      <c r="C239" s="227"/>
      <c r="D239" s="228" t="s">
        <v>149</v>
      </c>
      <c r="E239" s="229" t="s">
        <v>20</v>
      </c>
      <c r="F239" s="230" t="s">
        <v>396</v>
      </c>
      <c r="G239" s="227"/>
      <c r="H239" s="231">
        <v>1400</v>
      </c>
      <c r="I239" s="232"/>
      <c r="J239" s="232"/>
      <c r="K239" s="227"/>
      <c r="L239" s="227"/>
      <c r="M239" s="233"/>
      <c r="N239" s="234"/>
      <c r="O239" s="235"/>
      <c r="P239" s="235"/>
      <c r="Q239" s="235"/>
      <c r="R239" s="235"/>
      <c r="S239" s="235"/>
      <c r="T239" s="235"/>
      <c r="U239" s="235"/>
      <c r="V239" s="235"/>
      <c r="W239" s="235"/>
      <c r="X239" s="236"/>
      <c r="Y239" s="13"/>
      <c r="Z239" s="13"/>
      <c r="AA239" s="13"/>
      <c r="AB239" s="13"/>
      <c r="AC239" s="13"/>
      <c r="AD239" s="13"/>
      <c r="AE239" s="13"/>
      <c r="AT239" s="237" t="s">
        <v>149</v>
      </c>
      <c r="AU239" s="237" t="s">
        <v>86</v>
      </c>
      <c r="AV239" s="13" t="s">
        <v>86</v>
      </c>
      <c r="AW239" s="13" t="s">
        <v>5</v>
      </c>
      <c r="AX239" s="13" t="s">
        <v>84</v>
      </c>
      <c r="AY239" s="237" t="s">
        <v>138</v>
      </c>
    </row>
    <row r="240" s="2" customFormat="1" ht="37.8" customHeight="1">
      <c r="A240" s="38"/>
      <c r="B240" s="39"/>
      <c r="C240" s="207" t="s">
        <v>397</v>
      </c>
      <c r="D240" s="207" t="s">
        <v>140</v>
      </c>
      <c r="E240" s="208" t="s">
        <v>398</v>
      </c>
      <c r="F240" s="209" t="s">
        <v>399</v>
      </c>
      <c r="G240" s="210" t="s">
        <v>167</v>
      </c>
      <c r="H240" s="211">
        <v>35</v>
      </c>
      <c r="I240" s="212"/>
      <c r="J240" s="212"/>
      <c r="K240" s="213">
        <f>ROUND(P240*H240,2)</f>
        <v>0</v>
      </c>
      <c r="L240" s="209" t="s">
        <v>144</v>
      </c>
      <c r="M240" s="44"/>
      <c r="N240" s="214" t="s">
        <v>20</v>
      </c>
      <c r="O240" s="215" t="s">
        <v>45</v>
      </c>
      <c r="P240" s="216">
        <f>I240+J240</f>
        <v>0</v>
      </c>
      <c r="Q240" s="216">
        <f>ROUND(I240*H240,2)</f>
        <v>0</v>
      </c>
      <c r="R240" s="216">
        <f>ROUND(J240*H240,2)</f>
        <v>0</v>
      </c>
      <c r="S240" s="84"/>
      <c r="T240" s="217">
        <f>S240*H240</f>
        <v>0</v>
      </c>
      <c r="U240" s="217">
        <v>0.23799999999999999</v>
      </c>
      <c r="V240" s="217">
        <f>U240*H240</f>
        <v>8.3300000000000001</v>
      </c>
      <c r="W240" s="217">
        <v>0</v>
      </c>
      <c r="X240" s="218">
        <f>W240*H240</f>
        <v>0</v>
      </c>
      <c r="Y240" s="38"/>
      <c r="Z240" s="38"/>
      <c r="AA240" s="38"/>
      <c r="AB240" s="38"/>
      <c r="AC240" s="38"/>
      <c r="AD240" s="38"/>
      <c r="AE240" s="38"/>
      <c r="AR240" s="219" t="s">
        <v>145</v>
      </c>
      <c r="AT240" s="219" t="s">
        <v>140</v>
      </c>
      <c r="AU240" s="219" t="s">
        <v>86</v>
      </c>
      <c r="AY240" s="17" t="s">
        <v>138</v>
      </c>
      <c r="BE240" s="220">
        <f>IF(O240="základní",K240,0)</f>
        <v>0</v>
      </c>
      <c r="BF240" s="220">
        <f>IF(O240="snížená",K240,0)</f>
        <v>0</v>
      </c>
      <c r="BG240" s="220">
        <f>IF(O240="zákl. přenesená",K240,0)</f>
        <v>0</v>
      </c>
      <c r="BH240" s="220">
        <f>IF(O240="sníž. přenesená",K240,0)</f>
        <v>0</v>
      </c>
      <c r="BI240" s="220">
        <f>IF(O240="nulová",K240,0)</f>
        <v>0</v>
      </c>
      <c r="BJ240" s="17" t="s">
        <v>84</v>
      </c>
      <c r="BK240" s="220">
        <f>ROUND(P240*H240,2)</f>
        <v>0</v>
      </c>
      <c r="BL240" s="17" t="s">
        <v>145</v>
      </c>
      <c r="BM240" s="219" t="s">
        <v>400</v>
      </c>
    </row>
    <row r="241" s="2" customFormat="1">
      <c r="A241" s="38"/>
      <c r="B241" s="39"/>
      <c r="C241" s="40"/>
      <c r="D241" s="221" t="s">
        <v>147</v>
      </c>
      <c r="E241" s="40"/>
      <c r="F241" s="222" t="s">
        <v>401</v>
      </c>
      <c r="G241" s="40"/>
      <c r="H241" s="40"/>
      <c r="I241" s="223"/>
      <c r="J241" s="223"/>
      <c r="K241" s="40"/>
      <c r="L241" s="40"/>
      <c r="M241" s="44"/>
      <c r="N241" s="224"/>
      <c r="O241" s="225"/>
      <c r="P241" s="84"/>
      <c r="Q241" s="84"/>
      <c r="R241" s="84"/>
      <c r="S241" s="84"/>
      <c r="T241" s="84"/>
      <c r="U241" s="84"/>
      <c r="V241" s="84"/>
      <c r="W241" s="84"/>
      <c r="X241" s="85"/>
      <c r="Y241" s="38"/>
      <c r="Z241" s="38"/>
      <c r="AA241" s="38"/>
      <c r="AB241" s="38"/>
      <c r="AC241" s="38"/>
      <c r="AD241" s="38"/>
      <c r="AE241" s="38"/>
      <c r="AT241" s="17" t="s">
        <v>147</v>
      </c>
      <c r="AU241" s="17" t="s">
        <v>86</v>
      </c>
    </row>
    <row r="242" s="13" customFormat="1">
      <c r="A242" s="13"/>
      <c r="B242" s="226"/>
      <c r="C242" s="227"/>
      <c r="D242" s="228" t="s">
        <v>149</v>
      </c>
      <c r="E242" s="229" t="s">
        <v>20</v>
      </c>
      <c r="F242" s="230" t="s">
        <v>402</v>
      </c>
      <c r="G242" s="227"/>
      <c r="H242" s="231">
        <v>35</v>
      </c>
      <c r="I242" s="232"/>
      <c r="J242" s="232"/>
      <c r="K242" s="227"/>
      <c r="L242" s="227"/>
      <c r="M242" s="233"/>
      <c r="N242" s="234"/>
      <c r="O242" s="235"/>
      <c r="P242" s="235"/>
      <c r="Q242" s="235"/>
      <c r="R242" s="235"/>
      <c r="S242" s="235"/>
      <c r="T242" s="235"/>
      <c r="U242" s="235"/>
      <c r="V242" s="235"/>
      <c r="W242" s="235"/>
      <c r="X242" s="236"/>
      <c r="Y242" s="13"/>
      <c r="Z242" s="13"/>
      <c r="AA242" s="13"/>
      <c r="AB242" s="13"/>
      <c r="AC242" s="13"/>
      <c r="AD242" s="13"/>
      <c r="AE242" s="13"/>
      <c r="AT242" s="237" t="s">
        <v>149</v>
      </c>
      <c r="AU242" s="237" t="s">
        <v>86</v>
      </c>
      <c r="AV242" s="13" t="s">
        <v>86</v>
      </c>
      <c r="AW242" s="13" t="s">
        <v>5</v>
      </c>
      <c r="AX242" s="13" t="s">
        <v>84</v>
      </c>
      <c r="AY242" s="237" t="s">
        <v>138</v>
      </c>
    </row>
    <row r="243" s="12" customFormat="1" ht="22.8" customHeight="1">
      <c r="A243" s="12"/>
      <c r="B243" s="190"/>
      <c r="C243" s="191"/>
      <c r="D243" s="192" t="s">
        <v>75</v>
      </c>
      <c r="E243" s="205" t="s">
        <v>193</v>
      </c>
      <c r="F243" s="205" t="s">
        <v>403</v>
      </c>
      <c r="G243" s="191"/>
      <c r="H243" s="191"/>
      <c r="I243" s="194"/>
      <c r="J243" s="194"/>
      <c r="K243" s="206">
        <f>BK243</f>
        <v>0</v>
      </c>
      <c r="L243" s="191"/>
      <c r="M243" s="196"/>
      <c r="N243" s="197"/>
      <c r="O243" s="198"/>
      <c r="P243" s="198"/>
      <c r="Q243" s="199">
        <f>SUM(Q244:Q248)</f>
        <v>0</v>
      </c>
      <c r="R243" s="199">
        <f>SUM(R244:R248)</f>
        <v>0</v>
      </c>
      <c r="S243" s="198"/>
      <c r="T243" s="200">
        <f>SUM(T244:T248)</f>
        <v>0</v>
      </c>
      <c r="U243" s="198"/>
      <c r="V243" s="200">
        <f>SUM(V244:V248)</f>
        <v>0.0045440231299999998</v>
      </c>
      <c r="W243" s="198"/>
      <c r="X243" s="201">
        <f>SUM(X244:X248)</f>
        <v>0</v>
      </c>
      <c r="Y243" s="12"/>
      <c r="Z243" s="12"/>
      <c r="AA243" s="12"/>
      <c r="AB243" s="12"/>
      <c r="AC243" s="12"/>
      <c r="AD243" s="12"/>
      <c r="AE243" s="12"/>
      <c r="AR243" s="202" t="s">
        <v>84</v>
      </c>
      <c r="AT243" s="203" t="s">
        <v>75</v>
      </c>
      <c r="AU243" s="203" t="s">
        <v>84</v>
      </c>
      <c r="AY243" s="202" t="s">
        <v>138</v>
      </c>
      <c r="BK243" s="204">
        <f>SUM(BK244:BK248)</f>
        <v>0</v>
      </c>
    </row>
    <row r="244" s="2" customFormat="1" ht="62.7" customHeight="1">
      <c r="A244" s="38"/>
      <c r="B244" s="39"/>
      <c r="C244" s="207" t="s">
        <v>404</v>
      </c>
      <c r="D244" s="207" t="s">
        <v>140</v>
      </c>
      <c r="E244" s="208" t="s">
        <v>405</v>
      </c>
      <c r="F244" s="209" t="s">
        <v>406</v>
      </c>
      <c r="G244" s="210" t="s">
        <v>248</v>
      </c>
      <c r="H244" s="211">
        <v>7.5099999999999998</v>
      </c>
      <c r="I244" s="212"/>
      <c r="J244" s="212"/>
      <c r="K244" s="213">
        <f>ROUND(P244*H244,2)</f>
        <v>0</v>
      </c>
      <c r="L244" s="209" t="s">
        <v>144</v>
      </c>
      <c r="M244" s="44"/>
      <c r="N244" s="214" t="s">
        <v>20</v>
      </c>
      <c r="O244" s="215" t="s">
        <v>45</v>
      </c>
      <c r="P244" s="216">
        <f>I244+J244</f>
        <v>0</v>
      </c>
      <c r="Q244" s="216">
        <f>ROUND(I244*H244,2)</f>
        <v>0</v>
      </c>
      <c r="R244" s="216">
        <f>ROUND(J244*H244,2)</f>
        <v>0</v>
      </c>
      <c r="S244" s="84"/>
      <c r="T244" s="217">
        <f>S244*H244</f>
        <v>0</v>
      </c>
      <c r="U244" s="217">
        <v>0.00060506299999999998</v>
      </c>
      <c r="V244" s="217">
        <f>U244*H244</f>
        <v>0.0045440231299999998</v>
      </c>
      <c r="W244" s="217">
        <v>0</v>
      </c>
      <c r="X244" s="218">
        <f>W244*H244</f>
        <v>0</v>
      </c>
      <c r="Y244" s="38"/>
      <c r="Z244" s="38"/>
      <c r="AA244" s="38"/>
      <c r="AB244" s="38"/>
      <c r="AC244" s="38"/>
      <c r="AD244" s="38"/>
      <c r="AE244" s="38"/>
      <c r="AR244" s="219" t="s">
        <v>145</v>
      </c>
      <c r="AT244" s="219" t="s">
        <v>140</v>
      </c>
      <c r="AU244" s="219" t="s">
        <v>86</v>
      </c>
      <c r="AY244" s="17" t="s">
        <v>138</v>
      </c>
      <c r="BE244" s="220">
        <f>IF(O244="základní",K244,0)</f>
        <v>0</v>
      </c>
      <c r="BF244" s="220">
        <f>IF(O244="snížená",K244,0)</f>
        <v>0</v>
      </c>
      <c r="BG244" s="220">
        <f>IF(O244="zákl. přenesená",K244,0)</f>
        <v>0</v>
      </c>
      <c r="BH244" s="220">
        <f>IF(O244="sníž. přenesená",K244,0)</f>
        <v>0</v>
      </c>
      <c r="BI244" s="220">
        <f>IF(O244="nulová",K244,0)</f>
        <v>0</v>
      </c>
      <c r="BJ244" s="17" t="s">
        <v>84</v>
      </c>
      <c r="BK244" s="220">
        <f>ROUND(P244*H244,2)</f>
        <v>0</v>
      </c>
      <c r="BL244" s="17" t="s">
        <v>145</v>
      </c>
      <c r="BM244" s="219" t="s">
        <v>407</v>
      </c>
    </row>
    <row r="245" s="2" customFormat="1">
      <c r="A245" s="38"/>
      <c r="B245" s="39"/>
      <c r="C245" s="40"/>
      <c r="D245" s="221" t="s">
        <v>147</v>
      </c>
      <c r="E245" s="40"/>
      <c r="F245" s="222" t="s">
        <v>408</v>
      </c>
      <c r="G245" s="40"/>
      <c r="H245" s="40"/>
      <c r="I245" s="223"/>
      <c r="J245" s="223"/>
      <c r="K245" s="40"/>
      <c r="L245" s="40"/>
      <c r="M245" s="44"/>
      <c r="N245" s="224"/>
      <c r="O245" s="225"/>
      <c r="P245" s="84"/>
      <c r="Q245" s="84"/>
      <c r="R245" s="84"/>
      <c r="S245" s="84"/>
      <c r="T245" s="84"/>
      <c r="U245" s="84"/>
      <c r="V245" s="84"/>
      <c r="W245" s="84"/>
      <c r="X245" s="85"/>
      <c r="Y245" s="38"/>
      <c r="Z245" s="38"/>
      <c r="AA245" s="38"/>
      <c r="AB245" s="38"/>
      <c r="AC245" s="38"/>
      <c r="AD245" s="38"/>
      <c r="AE245" s="38"/>
      <c r="AT245" s="17" t="s">
        <v>147</v>
      </c>
      <c r="AU245" s="17" t="s">
        <v>86</v>
      </c>
    </row>
    <row r="246" s="13" customFormat="1">
      <c r="A246" s="13"/>
      <c r="B246" s="226"/>
      <c r="C246" s="227"/>
      <c r="D246" s="228" t="s">
        <v>149</v>
      </c>
      <c r="E246" s="229" t="s">
        <v>20</v>
      </c>
      <c r="F246" s="230" t="s">
        <v>409</v>
      </c>
      <c r="G246" s="227"/>
      <c r="H246" s="231">
        <v>4.0099999999999998</v>
      </c>
      <c r="I246" s="232"/>
      <c r="J246" s="232"/>
      <c r="K246" s="227"/>
      <c r="L246" s="227"/>
      <c r="M246" s="233"/>
      <c r="N246" s="234"/>
      <c r="O246" s="235"/>
      <c r="P246" s="235"/>
      <c r="Q246" s="235"/>
      <c r="R246" s="235"/>
      <c r="S246" s="235"/>
      <c r="T246" s="235"/>
      <c r="U246" s="235"/>
      <c r="V246" s="235"/>
      <c r="W246" s="235"/>
      <c r="X246" s="236"/>
      <c r="Y246" s="13"/>
      <c r="Z246" s="13"/>
      <c r="AA246" s="13"/>
      <c r="AB246" s="13"/>
      <c r="AC246" s="13"/>
      <c r="AD246" s="13"/>
      <c r="AE246" s="13"/>
      <c r="AT246" s="237" t="s">
        <v>149</v>
      </c>
      <c r="AU246" s="237" t="s">
        <v>86</v>
      </c>
      <c r="AV246" s="13" t="s">
        <v>86</v>
      </c>
      <c r="AW246" s="13" t="s">
        <v>5</v>
      </c>
      <c r="AX246" s="13" t="s">
        <v>76</v>
      </c>
      <c r="AY246" s="237" t="s">
        <v>138</v>
      </c>
    </row>
    <row r="247" s="13" customFormat="1">
      <c r="A247" s="13"/>
      <c r="B247" s="226"/>
      <c r="C247" s="227"/>
      <c r="D247" s="228" t="s">
        <v>149</v>
      </c>
      <c r="E247" s="229" t="s">
        <v>20</v>
      </c>
      <c r="F247" s="230" t="s">
        <v>410</v>
      </c>
      <c r="G247" s="227"/>
      <c r="H247" s="231">
        <v>3.5</v>
      </c>
      <c r="I247" s="232"/>
      <c r="J247" s="232"/>
      <c r="K247" s="227"/>
      <c r="L247" s="227"/>
      <c r="M247" s="233"/>
      <c r="N247" s="234"/>
      <c r="O247" s="235"/>
      <c r="P247" s="235"/>
      <c r="Q247" s="235"/>
      <c r="R247" s="235"/>
      <c r="S247" s="235"/>
      <c r="T247" s="235"/>
      <c r="U247" s="235"/>
      <c r="V247" s="235"/>
      <c r="W247" s="235"/>
      <c r="X247" s="236"/>
      <c r="Y247" s="13"/>
      <c r="Z247" s="13"/>
      <c r="AA247" s="13"/>
      <c r="AB247" s="13"/>
      <c r="AC247" s="13"/>
      <c r="AD247" s="13"/>
      <c r="AE247" s="13"/>
      <c r="AT247" s="237" t="s">
        <v>149</v>
      </c>
      <c r="AU247" s="237" t="s">
        <v>86</v>
      </c>
      <c r="AV247" s="13" t="s">
        <v>86</v>
      </c>
      <c r="AW247" s="13" t="s">
        <v>5</v>
      </c>
      <c r="AX247" s="13" t="s">
        <v>76</v>
      </c>
      <c r="AY247" s="237" t="s">
        <v>138</v>
      </c>
    </row>
    <row r="248" s="14" customFormat="1">
      <c r="A248" s="14"/>
      <c r="B248" s="239"/>
      <c r="C248" s="240"/>
      <c r="D248" s="228" t="s">
        <v>149</v>
      </c>
      <c r="E248" s="241" t="s">
        <v>20</v>
      </c>
      <c r="F248" s="242" t="s">
        <v>185</v>
      </c>
      <c r="G248" s="240"/>
      <c r="H248" s="243">
        <v>7.5099999999999998</v>
      </c>
      <c r="I248" s="244"/>
      <c r="J248" s="244"/>
      <c r="K248" s="240"/>
      <c r="L248" s="240"/>
      <c r="M248" s="245"/>
      <c r="N248" s="246"/>
      <c r="O248" s="247"/>
      <c r="P248" s="247"/>
      <c r="Q248" s="247"/>
      <c r="R248" s="247"/>
      <c r="S248" s="247"/>
      <c r="T248" s="247"/>
      <c r="U248" s="247"/>
      <c r="V248" s="247"/>
      <c r="W248" s="247"/>
      <c r="X248" s="248"/>
      <c r="Y248" s="14"/>
      <c r="Z248" s="14"/>
      <c r="AA248" s="14"/>
      <c r="AB248" s="14"/>
      <c r="AC248" s="14"/>
      <c r="AD248" s="14"/>
      <c r="AE248" s="14"/>
      <c r="AT248" s="249" t="s">
        <v>149</v>
      </c>
      <c r="AU248" s="249" t="s">
        <v>86</v>
      </c>
      <c r="AV248" s="14" t="s">
        <v>145</v>
      </c>
      <c r="AW248" s="14" t="s">
        <v>5</v>
      </c>
      <c r="AX248" s="14" t="s">
        <v>84</v>
      </c>
      <c r="AY248" s="249" t="s">
        <v>138</v>
      </c>
    </row>
    <row r="249" s="12" customFormat="1" ht="22.8" customHeight="1">
      <c r="A249" s="12"/>
      <c r="B249" s="190"/>
      <c r="C249" s="191"/>
      <c r="D249" s="192" t="s">
        <v>75</v>
      </c>
      <c r="E249" s="205" t="s">
        <v>411</v>
      </c>
      <c r="F249" s="205" t="s">
        <v>412</v>
      </c>
      <c r="G249" s="191"/>
      <c r="H249" s="191"/>
      <c r="I249" s="194"/>
      <c r="J249" s="194"/>
      <c r="K249" s="206">
        <f>BK249</f>
        <v>0</v>
      </c>
      <c r="L249" s="191"/>
      <c r="M249" s="196"/>
      <c r="N249" s="197"/>
      <c r="O249" s="198"/>
      <c r="P249" s="198"/>
      <c r="Q249" s="199">
        <f>SUM(Q250:Q257)</f>
        <v>0</v>
      </c>
      <c r="R249" s="199">
        <f>SUM(R250:R257)</f>
        <v>0</v>
      </c>
      <c r="S249" s="198"/>
      <c r="T249" s="200">
        <f>SUM(T250:T257)</f>
        <v>0</v>
      </c>
      <c r="U249" s="198"/>
      <c r="V249" s="200">
        <f>SUM(V250:V257)</f>
        <v>0</v>
      </c>
      <c r="W249" s="198"/>
      <c r="X249" s="201">
        <f>SUM(X250:X257)</f>
        <v>0</v>
      </c>
      <c r="Y249" s="12"/>
      <c r="Z249" s="12"/>
      <c r="AA249" s="12"/>
      <c r="AB249" s="12"/>
      <c r="AC249" s="12"/>
      <c r="AD249" s="12"/>
      <c r="AE249" s="12"/>
      <c r="AR249" s="202" t="s">
        <v>84</v>
      </c>
      <c r="AT249" s="203" t="s">
        <v>75</v>
      </c>
      <c r="AU249" s="203" t="s">
        <v>84</v>
      </c>
      <c r="AY249" s="202" t="s">
        <v>138</v>
      </c>
      <c r="BK249" s="204">
        <f>SUM(BK250:BK257)</f>
        <v>0</v>
      </c>
    </row>
    <row r="250" s="2" customFormat="1" ht="37.8" customHeight="1">
      <c r="A250" s="38"/>
      <c r="B250" s="39"/>
      <c r="C250" s="207" t="s">
        <v>413</v>
      </c>
      <c r="D250" s="207" t="s">
        <v>140</v>
      </c>
      <c r="E250" s="208" t="s">
        <v>414</v>
      </c>
      <c r="F250" s="209" t="s">
        <v>415</v>
      </c>
      <c r="G250" s="210" t="s">
        <v>222</v>
      </c>
      <c r="H250" s="211">
        <v>10.800000000000001</v>
      </c>
      <c r="I250" s="212"/>
      <c r="J250" s="212"/>
      <c r="K250" s="213">
        <f>ROUND(P250*H250,2)</f>
        <v>0</v>
      </c>
      <c r="L250" s="209" t="s">
        <v>144</v>
      </c>
      <c r="M250" s="44"/>
      <c r="N250" s="214" t="s">
        <v>20</v>
      </c>
      <c r="O250" s="215" t="s">
        <v>45</v>
      </c>
      <c r="P250" s="216">
        <f>I250+J250</f>
        <v>0</v>
      </c>
      <c r="Q250" s="216">
        <f>ROUND(I250*H250,2)</f>
        <v>0</v>
      </c>
      <c r="R250" s="216">
        <f>ROUND(J250*H250,2)</f>
        <v>0</v>
      </c>
      <c r="S250" s="84"/>
      <c r="T250" s="217">
        <f>S250*H250</f>
        <v>0</v>
      </c>
      <c r="U250" s="217">
        <v>0</v>
      </c>
      <c r="V250" s="217">
        <f>U250*H250</f>
        <v>0</v>
      </c>
      <c r="W250" s="217">
        <v>0</v>
      </c>
      <c r="X250" s="218">
        <f>W250*H250</f>
        <v>0</v>
      </c>
      <c r="Y250" s="38"/>
      <c r="Z250" s="38"/>
      <c r="AA250" s="38"/>
      <c r="AB250" s="38"/>
      <c r="AC250" s="38"/>
      <c r="AD250" s="38"/>
      <c r="AE250" s="38"/>
      <c r="AR250" s="219" t="s">
        <v>145</v>
      </c>
      <c r="AT250" s="219" t="s">
        <v>140</v>
      </c>
      <c r="AU250" s="219" t="s">
        <v>86</v>
      </c>
      <c r="AY250" s="17" t="s">
        <v>138</v>
      </c>
      <c r="BE250" s="220">
        <f>IF(O250="základní",K250,0)</f>
        <v>0</v>
      </c>
      <c r="BF250" s="220">
        <f>IF(O250="snížená",K250,0)</f>
        <v>0</v>
      </c>
      <c r="BG250" s="220">
        <f>IF(O250="zákl. přenesená",K250,0)</f>
        <v>0</v>
      </c>
      <c r="BH250" s="220">
        <f>IF(O250="sníž. přenesená",K250,0)</f>
        <v>0</v>
      </c>
      <c r="BI250" s="220">
        <f>IF(O250="nulová",K250,0)</f>
        <v>0</v>
      </c>
      <c r="BJ250" s="17" t="s">
        <v>84</v>
      </c>
      <c r="BK250" s="220">
        <f>ROUND(P250*H250,2)</f>
        <v>0</v>
      </c>
      <c r="BL250" s="17" t="s">
        <v>145</v>
      </c>
      <c r="BM250" s="219" t="s">
        <v>416</v>
      </c>
    </row>
    <row r="251" s="2" customFormat="1">
      <c r="A251" s="38"/>
      <c r="B251" s="39"/>
      <c r="C251" s="40"/>
      <c r="D251" s="221" t="s">
        <v>147</v>
      </c>
      <c r="E251" s="40"/>
      <c r="F251" s="222" t="s">
        <v>417</v>
      </c>
      <c r="G251" s="40"/>
      <c r="H251" s="40"/>
      <c r="I251" s="223"/>
      <c r="J251" s="223"/>
      <c r="K251" s="40"/>
      <c r="L251" s="40"/>
      <c r="M251" s="44"/>
      <c r="N251" s="224"/>
      <c r="O251" s="225"/>
      <c r="P251" s="84"/>
      <c r="Q251" s="84"/>
      <c r="R251" s="84"/>
      <c r="S251" s="84"/>
      <c r="T251" s="84"/>
      <c r="U251" s="84"/>
      <c r="V251" s="84"/>
      <c r="W251" s="84"/>
      <c r="X251" s="85"/>
      <c r="Y251" s="38"/>
      <c r="Z251" s="38"/>
      <c r="AA251" s="38"/>
      <c r="AB251" s="38"/>
      <c r="AC251" s="38"/>
      <c r="AD251" s="38"/>
      <c r="AE251" s="38"/>
      <c r="AT251" s="17" t="s">
        <v>147</v>
      </c>
      <c r="AU251" s="17" t="s">
        <v>86</v>
      </c>
    </row>
    <row r="252" s="13" customFormat="1">
      <c r="A252" s="13"/>
      <c r="B252" s="226"/>
      <c r="C252" s="227"/>
      <c r="D252" s="228" t="s">
        <v>149</v>
      </c>
      <c r="E252" s="229" t="s">
        <v>20</v>
      </c>
      <c r="F252" s="230" t="s">
        <v>418</v>
      </c>
      <c r="G252" s="227"/>
      <c r="H252" s="231">
        <v>10.800000000000001</v>
      </c>
      <c r="I252" s="232"/>
      <c r="J252" s="232"/>
      <c r="K252" s="227"/>
      <c r="L252" s="227"/>
      <c r="M252" s="233"/>
      <c r="N252" s="234"/>
      <c r="O252" s="235"/>
      <c r="P252" s="235"/>
      <c r="Q252" s="235"/>
      <c r="R252" s="235"/>
      <c r="S252" s="235"/>
      <c r="T252" s="235"/>
      <c r="U252" s="235"/>
      <c r="V252" s="235"/>
      <c r="W252" s="235"/>
      <c r="X252" s="236"/>
      <c r="Y252" s="13"/>
      <c r="Z252" s="13"/>
      <c r="AA252" s="13"/>
      <c r="AB252" s="13"/>
      <c r="AC252" s="13"/>
      <c r="AD252" s="13"/>
      <c r="AE252" s="13"/>
      <c r="AT252" s="237" t="s">
        <v>149</v>
      </c>
      <c r="AU252" s="237" t="s">
        <v>86</v>
      </c>
      <c r="AV252" s="13" t="s">
        <v>86</v>
      </c>
      <c r="AW252" s="13" t="s">
        <v>5</v>
      </c>
      <c r="AX252" s="13" t="s">
        <v>84</v>
      </c>
      <c r="AY252" s="237" t="s">
        <v>138</v>
      </c>
    </row>
    <row r="253" s="2" customFormat="1" ht="37.8" customHeight="1">
      <c r="A253" s="38"/>
      <c r="B253" s="39"/>
      <c r="C253" s="207" t="s">
        <v>419</v>
      </c>
      <c r="D253" s="207" t="s">
        <v>140</v>
      </c>
      <c r="E253" s="208" t="s">
        <v>420</v>
      </c>
      <c r="F253" s="209" t="s">
        <v>421</v>
      </c>
      <c r="G253" s="210" t="s">
        <v>222</v>
      </c>
      <c r="H253" s="211">
        <v>144.59999999999999</v>
      </c>
      <c r="I253" s="212"/>
      <c r="J253" s="212"/>
      <c r="K253" s="213">
        <f>ROUND(P253*H253,2)</f>
        <v>0</v>
      </c>
      <c r="L253" s="209" t="s">
        <v>144</v>
      </c>
      <c r="M253" s="44"/>
      <c r="N253" s="214" t="s">
        <v>20</v>
      </c>
      <c r="O253" s="215" t="s">
        <v>45</v>
      </c>
      <c r="P253" s="216">
        <f>I253+J253</f>
        <v>0</v>
      </c>
      <c r="Q253" s="216">
        <f>ROUND(I253*H253,2)</f>
        <v>0</v>
      </c>
      <c r="R253" s="216">
        <f>ROUND(J253*H253,2)</f>
        <v>0</v>
      </c>
      <c r="S253" s="84"/>
      <c r="T253" s="217">
        <f>S253*H253</f>
        <v>0</v>
      </c>
      <c r="U253" s="217">
        <v>0</v>
      </c>
      <c r="V253" s="217">
        <f>U253*H253</f>
        <v>0</v>
      </c>
      <c r="W253" s="217">
        <v>0</v>
      </c>
      <c r="X253" s="218">
        <f>W253*H253</f>
        <v>0</v>
      </c>
      <c r="Y253" s="38"/>
      <c r="Z253" s="38"/>
      <c r="AA253" s="38"/>
      <c r="AB253" s="38"/>
      <c r="AC253" s="38"/>
      <c r="AD253" s="38"/>
      <c r="AE253" s="38"/>
      <c r="AR253" s="219" t="s">
        <v>145</v>
      </c>
      <c r="AT253" s="219" t="s">
        <v>140</v>
      </c>
      <c r="AU253" s="219" t="s">
        <v>86</v>
      </c>
      <c r="AY253" s="17" t="s">
        <v>138</v>
      </c>
      <c r="BE253" s="220">
        <f>IF(O253="základní",K253,0)</f>
        <v>0</v>
      </c>
      <c r="BF253" s="220">
        <f>IF(O253="snížená",K253,0)</f>
        <v>0</v>
      </c>
      <c r="BG253" s="220">
        <f>IF(O253="zákl. přenesená",K253,0)</f>
        <v>0</v>
      </c>
      <c r="BH253" s="220">
        <f>IF(O253="sníž. přenesená",K253,0)</f>
        <v>0</v>
      </c>
      <c r="BI253" s="220">
        <f>IF(O253="nulová",K253,0)</f>
        <v>0</v>
      </c>
      <c r="BJ253" s="17" t="s">
        <v>84</v>
      </c>
      <c r="BK253" s="220">
        <f>ROUND(P253*H253,2)</f>
        <v>0</v>
      </c>
      <c r="BL253" s="17" t="s">
        <v>145</v>
      </c>
      <c r="BM253" s="219" t="s">
        <v>422</v>
      </c>
    </row>
    <row r="254" s="2" customFormat="1">
      <c r="A254" s="38"/>
      <c r="B254" s="39"/>
      <c r="C254" s="40"/>
      <c r="D254" s="221" t="s">
        <v>147</v>
      </c>
      <c r="E254" s="40"/>
      <c r="F254" s="222" t="s">
        <v>423</v>
      </c>
      <c r="G254" s="40"/>
      <c r="H254" s="40"/>
      <c r="I254" s="223"/>
      <c r="J254" s="223"/>
      <c r="K254" s="40"/>
      <c r="L254" s="40"/>
      <c r="M254" s="44"/>
      <c r="N254" s="224"/>
      <c r="O254" s="225"/>
      <c r="P254" s="84"/>
      <c r="Q254" s="84"/>
      <c r="R254" s="84"/>
      <c r="S254" s="84"/>
      <c r="T254" s="84"/>
      <c r="U254" s="84"/>
      <c r="V254" s="84"/>
      <c r="W254" s="84"/>
      <c r="X254" s="85"/>
      <c r="Y254" s="38"/>
      <c r="Z254" s="38"/>
      <c r="AA254" s="38"/>
      <c r="AB254" s="38"/>
      <c r="AC254" s="38"/>
      <c r="AD254" s="38"/>
      <c r="AE254" s="38"/>
      <c r="AT254" s="17" t="s">
        <v>147</v>
      </c>
      <c r="AU254" s="17" t="s">
        <v>86</v>
      </c>
    </row>
    <row r="255" s="13" customFormat="1">
      <c r="A255" s="13"/>
      <c r="B255" s="226"/>
      <c r="C255" s="227"/>
      <c r="D255" s="228" t="s">
        <v>149</v>
      </c>
      <c r="E255" s="229" t="s">
        <v>20</v>
      </c>
      <c r="F255" s="230" t="s">
        <v>424</v>
      </c>
      <c r="G255" s="227"/>
      <c r="H255" s="231">
        <v>144.59999999999999</v>
      </c>
      <c r="I255" s="232"/>
      <c r="J255" s="232"/>
      <c r="K255" s="227"/>
      <c r="L255" s="227"/>
      <c r="M255" s="233"/>
      <c r="N255" s="234"/>
      <c r="O255" s="235"/>
      <c r="P255" s="235"/>
      <c r="Q255" s="235"/>
      <c r="R255" s="235"/>
      <c r="S255" s="235"/>
      <c r="T255" s="235"/>
      <c r="U255" s="235"/>
      <c r="V255" s="235"/>
      <c r="W255" s="235"/>
      <c r="X255" s="236"/>
      <c r="Y255" s="13"/>
      <c r="Z255" s="13"/>
      <c r="AA255" s="13"/>
      <c r="AB255" s="13"/>
      <c r="AC255" s="13"/>
      <c r="AD255" s="13"/>
      <c r="AE255" s="13"/>
      <c r="AT255" s="237" t="s">
        <v>149</v>
      </c>
      <c r="AU255" s="237" t="s">
        <v>86</v>
      </c>
      <c r="AV255" s="13" t="s">
        <v>86</v>
      </c>
      <c r="AW255" s="13" t="s">
        <v>5</v>
      </c>
      <c r="AX255" s="13" t="s">
        <v>84</v>
      </c>
      <c r="AY255" s="237" t="s">
        <v>138</v>
      </c>
    </row>
    <row r="256" s="2" customFormat="1" ht="44.25" customHeight="1">
      <c r="A256" s="38"/>
      <c r="B256" s="39"/>
      <c r="C256" s="207" t="s">
        <v>425</v>
      </c>
      <c r="D256" s="207" t="s">
        <v>140</v>
      </c>
      <c r="E256" s="208" t="s">
        <v>426</v>
      </c>
      <c r="F256" s="209" t="s">
        <v>427</v>
      </c>
      <c r="G256" s="210" t="s">
        <v>222</v>
      </c>
      <c r="H256" s="211">
        <v>4.8220000000000001</v>
      </c>
      <c r="I256" s="212"/>
      <c r="J256" s="212"/>
      <c r="K256" s="213">
        <f>ROUND(P256*H256,2)</f>
        <v>0</v>
      </c>
      <c r="L256" s="209" t="s">
        <v>144</v>
      </c>
      <c r="M256" s="44"/>
      <c r="N256" s="214" t="s">
        <v>20</v>
      </c>
      <c r="O256" s="215" t="s">
        <v>45</v>
      </c>
      <c r="P256" s="216">
        <f>I256+J256</f>
        <v>0</v>
      </c>
      <c r="Q256" s="216">
        <f>ROUND(I256*H256,2)</f>
        <v>0</v>
      </c>
      <c r="R256" s="216">
        <f>ROUND(J256*H256,2)</f>
        <v>0</v>
      </c>
      <c r="S256" s="84"/>
      <c r="T256" s="217">
        <f>S256*H256</f>
        <v>0</v>
      </c>
      <c r="U256" s="217">
        <v>0</v>
      </c>
      <c r="V256" s="217">
        <f>U256*H256</f>
        <v>0</v>
      </c>
      <c r="W256" s="217">
        <v>0</v>
      </c>
      <c r="X256" s="218">
        <f>W256*H256</f>
        <v>0</v>
      </c>
      <c r="Y256" s="38"/>
      <c r="Z256" s="38"/>
      <c r="AA256" s="38"/>
      <c r="AB256" s="38"/>
      <c r="AC256" s="38"/>
      <c r="AD256" s="38"/>
      <c r="AE256" s="38"/>
      <c r="AR256" s="219" t="s">
        <v>145</v>
      </c>
      <c r="AT256" s="219" t="s">
        <v>140</v>
      </c>
      <c r="AU256" s="219" t="s">
        <v>86</v>
      </c>
      <c r="AY256" s="17" t="s">
        <v>138</v>
      </c>
      <c r="BE256" s="220">
        <f>IF(O256="základní",K256,0)</f>
        <v>0</v>
      </c>
      <c r="BF256" s="220">
        <f>IF(O256="snížená",K256,0)</f>
        <v>0</v>
      </c>
      <c r="BG256" s="220">
        <f>IF(O256="zákl. přenesená",K256,0)</f>
        <v>0</v>
      </c>
      <c r="BH256" s="220">
        <f>IF(O256="sníž. přenesená",K256,0)</f>
        <v>0</v>
      </c>
      <c r="BI256" s="220">
        <f>IF(O256="nulová",K256,0)</f>
        <v>0</v>
      </c>
      <c r="BJ256" s="17" t="s">
        <v>84</v>
      </c>
      <c r="BK256" s="220">
        <f>ROUND(P256*H256,2)</f>
        <v>0</v>
      </c>
      <c r="BL256" s="17" t="s">
        <v>145</v>
      </c>
      <c r="BM256" s="219" t="s">
        <v>428</v>
      </c>
    </row>
    <row r="257" s="2" customFormat="1">
      <c r="A257" s="38"/>
      <c r="B257" s="39"/>
      <c r="C257" s="40"/>
      <c r="D257" s="221" t="s">
        <v>147</v>
      </c>
      <c r="E257" s="40"/>
      <c r="F257" s="222" t="s">
        <v>429</v>
      </c>
      <c r="G257" s="40"/>
      <c r="H257" s="40"/>
      <c r="I257" s="223"/>
      <c r="J257" s="223"/>
      <c r="K257" s="40"/>
      <c r="L257" s="40"/>
      <c r="M257" s="44"/>
      <c r="N257" s="224"/>
      <c r="O257" s="225"/>
      <c r="P257" s="84"/>
      <c r="Q257" s="84"/>
      <c r="R257" s="84"/>
      <c r="S257" s="84"/>
      <c r="T257" s="84"/>
      <c r="U257" s="84"/>
      <c r="V257" s="84"/>
      <c r="W257" s="84"/>
      <c r="X257" s="85"/>
      <c r="Y257" s="38"/>
      <c r="Z257" s="38"/>
      <c r="AA257" s="38"/>
      <c r="AB257" s="38"/>
      <c r="AC257" s="38"/>
      <c r="AD257" s="38"/>
      <c r="AE257" s="38"/>
      <c r="AT257" s="17" t="s">
        <v>147</v>
      </c>
      <c r="AU257" s="17" t="s">
        <v>86</v>
      </c>
    </row>
    <row r="258" s="12" customFormat="1" ht="22.8" customHeight="1">
      <c r="A258" s="12"/>
      <c r="B258" s="190"/>
      <c r="C258" s="191"/>
      <c r="D258" s="192" t="s">
        <v>75</v>
      </c>
      <c r="E258" s="205" t="s">
        <v>430</v>
      </c>
      <c r="F258" s="205" t="s">
        <v>431</v>
      </c>
      <c r="G258" s="191"/>
      <c r="H258" s="191"/>
      <c r="I258" s="194"/>
      <c r="J258" s="194"/>
      <c r="K258" s="206">
        <f>BK258</f>
        <v>0</v>
      </c>
      <c r="L258" s="191"/>
      <c r="M258" s="196"/>
      <c r="N258" s="197"/>
      <c r="O258" s="198"/>
      <c r="P258" s="198"/>
      <c r="Q258" s="199">
        <f>SUM(Q259:Q260)</f>
        <v>0</v>
      </c>
      <c r="R258" s="199">
        <f>SUM(R259:R260)</f>
        <v>0</v>
      </c>
      <c r="S258" s="198"/>
      <c r="T258" s="200">
        <f>SUM(T259:T260)</f>
        <v>0</v>
      </c>
      <c r="U258" s="198"/>
      <c r="V258" s="200">
        <f>SUM(V259:V260)</f>
        <v>0</v>
      </c>
      <c r="W258" s="198"/>
      <c r="X258" s="201">
        <f>SUM(X259:X260)</f>
        <v>0</v>
      </c>
      <c r="Y258" s="12"/>
      <c r="Z258" s="12"/>
      <c r="AA258" s="12"/>
      <c r="AB258" s="12"/>
      <c r="AC258" s="12"/>
      <c r="AD258" s="12"/>
      <c r="AE258" s="12"/>
      <c r="AR258" s="202" t="s">
        <v>84</v>
      </c>
      <c r="AT258" s="203" t="s">
        <v>75</v>
      </c>
      <c r="AU258" s="203" t="s">
        <v>84</v>
      </c>
      <c r="AY258" s="202" t="s">
        <v>138</v>
      </c>
      <c r="BK258" s="204">
        <f>SUM(BK259:BK260)</f>
        <v>0</v>
      </c>
    </row>
    <row r="259" s="2" customFormat="1" ht="44.25" customHeight="1">
      <c r="A259" s="38"/>
      <c r="B259" s="39"/>
      <c r="C259" s="207" t="s">
        <v>432</v>
      </c>
      <c r="D259" s="207" t="s">
        <v>140</v>
      </c>
      <c r="E259" s="208" t="s">
        <v>433</v>
      </c>
      <c r="F259" s="209" t="s">
        <v>434</v>
      </c>
      <c r="G259" s="210" t="s">
        <v>222</v>
      </c>
      <c r="H259" s="211">
        <v>1781.6379999999999</v>
      </c>
      <c r="I259" s="212"/>
      <c r="J259" s="212"/>
      <c r="K259" s="213">
        <f>ROUND(P259*H259,2)</f>
        <v>0</v>
      </c>
      <c r="L259" s="209" t="s">
        <v>144</v>
      </c>
      <c r="M259" s="44"/>
      <c r="N259" s="214" t="s">
        <v>20</v>
      </c>
      <c r="O259" s="215" t="s">
        <v>45</v>
      </c>
      <c r="P259" s="216">
        <f>I259+J259</f>
        <v>0</v>
      </c>
      <c r="Q259" s="216">
        <f>ROUND(I259*H259,2)</f>
        <v>0</v>
      </c>
      <c r="R259" s="216">
        <f>ROUND(J259*H259,2)</f>
        <v>0</v>
      </c>
      <c r="S259" s="84"/>
      <c r="T259" s="217">
        <f>S259*H259</f>
        <v>0</v>
      </c>
      <c r="U259" s="217">
        <v>0</v>
      </c>
      <c r="V259" s="217">
        <f>U259*H259</f>
        <v>0</v>
      </c>
      <c r="W259" s="217">
        <v>0</v>
      </c>
      <c r="X259" s="218">
        <f>W259*H259</f>
        <v>0</v>
      </c>
      <c r="Y259" s="38"/>
      <c r="Z259" s="38"/>
      <c r="AA259" s="38"/>
      <c r="AB259" s="38"/>
      <c r="AC259" s="38"/>
      <c r="AD259" s="38"/>
      <c r="AE259" s="38"/>
      <c r="AR259" s="219" t="s">
        <v>145</v>
      </c>
      <c r="AT259" s="219" t="s">
        <v>140</v>
      </c>
      <c r="AU259" s="219" t="s">
        <v>86</v>
      </c>
      <c r="AY259" s="17" t="s">
        <v>138</v>
      </c>
      <c r="BE259" s="220">
        <f>IF(O259="základní",K259,0)</f>
        <v>0</v>
      </c>
      <c r="BF259" s="220">
        <f>IF(O259="snížená",K259,0)</f>
        <v>0</v>
      </c>
      <c r="BG259" s="220">
        <f>IF(O259="zákl. přenesená",K259,0)</f>
        <v>0</v>
      </c>
      <c r="BH259" s="220">
        <f>IF(O259="sníž. přenesená",K259,0)</f>
        <v>0</v>
      </c>
      <c r="BI259" s="220">
        <f>IF(O259="nulová",K259,0)</f>
        <v>0</v>
      </c>
      <c r="BJ259" s="17" t="s">
        <v>84</v>
      </c>
      <c r="BK259" s="220">
        <f>ROUND(P259*H259,2)</f>
        <v>0</v>
      </c>
      <c r="BL259" s="17" t="s">
        <v>145</v>
      </c>
      <c r="BM259" s="219" t="s">
        <v>435</v>
      </c>
    </row>
    <row r="260" s="2" customFormat="1">
      <c r="A260" s="38"/>
      <c r="B260" s="39"/>
      <c r="C260" s="40"/>
      <c r="D260" s="221" t="s">
        <v>147</v>
      </c>
      <c r="E260" s="40"/>
      <c r="F260" s="222" t="s">
        <v>436</v>
      </c>
      <c r="G260" s="40"/>
      <c r="H260" s="40"/>
      <c r="I260" s="223"/>
      <c r="J260" s="223"/>
      <c r="K260" s="40"/>
      <c r="L260" s="40"/>
      <c r="M260" s="44"/>
      <c r="N260" s="224"/>
      <c r="O260" s="225"/>
      <c r="P260" s="84"/>
      <c r="Q260" s="84"/>
      <c r="R260" s="84"/>
      <c r="S260" s="84"/>
      <c r="T260" s="84"/>
      <c r="U260" s="84"/>
      <c r="V260" s="84"/>
      <c r="W260" s="84"/>
      <c r="X260" s="85"/>
      <c r="Y260" s="38"/>
      <c r="Z260" s="38"/>
      <c r="AA260" s="38"/>
      <c r="AB260" s="38"/>
      <c r="AC260" s="38"/>
      <c r="AD260" s="38"/>
      <c r="AE260" s="38"/>
      <c r="AT260" s="17" t="s">
        <v>147</v>
      </c>
      <c r="AU260" s="17" t="s">
        <v>86</v>
      </c>
    </row>
    <row r="261" s="12" customFormat="1" ht="25.92" customHeight="1">
      <c r="A261" s="12"/>
      <c r="B261" s="190"/>
      <c r="C261" s="191"/>
      <c r="D261" s="192" t="s">
        <v>75</v>
      </c>
      <c r="E261" s="193" t="s">
        <v>437</v>
      </c>
      <c r="F261" s="193" t="s">
        <v>438</v>
      </c>
      <c r="G261" s="191"/>
      <c r="H261" s="191"/>
      <c r="I261" s="194"/>
      <c r="J261" s="194"/>
      <c r="K261" s="195">
        <f>BK261</f>
        <v>0</v>
      </c>
      <c r="L261" s="191"/>
      <c r="M261" s="196"/>
      <c r="N261" s="197"/>
      <c r="O261" s="198"/>
      <c r="P261" s="198"/>
      <c r="Q261" s="199">
        <f>Q262+Q288+Q306+Q310+Q313</f>
        <v>0</v>
      </c>
      <c r="R261" s="199">
        <f>R262+R288+R306+R310+R313</f>
        <v>0</v>
      </c>
      <c r="S261" s="198"/>
      <c r="T261" s="200">
        <f>T262+T288+T306+T310+T313</f>
        <v>0</v>
      </c>
      <c r="U261" s="198"/>
      <c r="V261" s="200">
        <f>V262+V288+V306+V310+V313</f>
        <v>0</v>
      </c>
      <c r="W261" s="198"/>
      <c r="X261" s="201">
        <f>X262+X288+X306+X310+X313</f>
        <v>0</v>
      </c>
      <c r="Y261" s="12"/>
      <c r="Z261" s="12"/>
      <c r="AA261" s="12"/>
      <c r="AB261" s="12"/>
      <c r="AC261" s="12"/>
      <c r="AD261" s="12"/>
      <c r="AE261" s="12"/>
      <c r="AR261" s="202" t="s">
        <v>164</v>
      </c>
      <c r="AT261" s="203" t="s">
        <v>75</v>
      </c>
      <c r="AU261" s="203" t="s">
        <v>76</v>
      </c>
      <c r="AY261" s="202" t="s">
        <v>138</v>
      </c>
      <c r="BK261" s="204">
        <f>BK262+BK288+BK306+BK310+BK313</f>
        <v>0</v>
      </c>
    </row>
    <row r="262" s="12" customFormat="1" ht="22.8" customHeight="1">
      <c r="A262" s="12"/>
      <c r="B262" s="190"/>
      <c r="C262" s="191"/>
      <c r="D262" s="192" t="s">
        <v>75</v>
      </c>
      <c r="E262" s="205" t="s">
        <v>439</v>
      </c>
      <c r="F262" s="205" t="s">
        <v>440</v>
      </c>
      <c r="G262" s="191"/>
      <c r="H262" s="191"/>
      <c r="I262" s="194"/>
      <c r="J262" s="194"/>
      <c r="K262" s="206">
        <f>BK262</f>
        <v>0</v>
      </c>
      <c r="L262" s="191"/>
      <c r="M262" s="196"/>
      <c r="N262" s="197"/>
      <c r="O262" s="198"/>
      <c r="P262" s="198"/>
      <c r="Q262" s="199">
        <f>SUM(Q263:Q287)</f>
        <v>0</v>
      </c>
      <c r="R262" s="199">
        <f>SUM(R263:R287)</f>
        <v>0</v>
      </c>
      <c r="S262" s="198"/>
      <c r="T262" s="200">
        <f>SUM(T263:T287)</f>
        <v>0</v>
      </c>
      <c r="U262" s="198"/>
      <c r="V262" s="200">
        <f>SUM(V263:V287)</f>
        <v>0</v>
      </c>
      <c r="W262" s="198"/>
      <c r="X262" s="201">
        <f>SUM(X263:X287)</f>
        <v>0</v>
      </c>
      <c r="Y262" s="12"/>
      <c r="Z262" s="12"/>
      <c r="AA262" s="12"/>
      <c r="AB262" s="12"/>
      <c r="AC262" s="12"/>
      <c r="AD262" s="12"/>
      <c r="AE262" s="12"/>
      <c r="AR262" s="202" t="s">
        <v>164</v>
      </c>
      <c r="AT262" s="203" t="s">
        <v>75</v>
      </c>
      <c r="AU262" s="203" t="s">
        <v>84</v>
      </c>
      <c r="AY262" s="202" t="s">
        <v>138</v>
      </c>
      <c r="BK262" s="204">
        <f>SUM(BK263:BK287)</f>
        <v>0</v>
      </c>
    </row>
    <row r="263" s="2" customFormat="1" ht="24.15" customHeight="1">
      <c r="A263" s="38"/>
      <c r="B263" s="39"/>
      <c r="C263" s="207" t="s">
        <v>441</v>
      </c>
      <c r="D263" s="207" t="s">
        <v>140</v>
      </c>
      <c r="E263" s="208" t="s">
        <v>442</v>
      </c>
      <c r="F263" s="209" t="s">
        <v>443</v>
      </c>
      <c r="G263" s="210" t="s">
        <v>444</v>
      </c>
      <c r="H263" s="211">
        <v>1</v>
      </c>
      <c r="I263" s="212"/>
      <c r="J263" s="212"/>
      <c r="K263" s="213">
        <f>ROUND(P263*H263,2)</f>
        <v>0</v>
      </c>
      <c r="L263" s="209" t="s">
        <v>144</v>
      </c>
      <c r="M263" s="44"/>
      <c r="N263" s="214" t="s">
        <v>20</v>
      </c>
      <c r="O263" s="215" t="s">
        <v>45</v>
      </c>
      <c r="P263" s="216">
        <f>I263+J263</f>
        <v>0</v>
      </c>
      <c r="Q263" s="216">
        <f>ROUND(I263*H263,2)</f>
        <v>0</v>
      </c>
      <c r="R263" s="216">
        <f>ROUND(J263*H263,2)</f>
        <v>0</v>
      </c>
      <c r="S263" s="84"/>
      <c r="T263" s="217">
        <f>S263*H263</f>
        <v>0</v>
      </c>
      <c r="U263" s="217">
        <v>0</v>
      </c>
      <c r="V263" s="217">
        <f>U263*H263</f>
        <v>0</v>
      </c>
      <c r="W263" s="217">
        <v>0</v>
      </c>
      <c r="X263" s="218">
        <f>W263*H263</f>
        <v>0</v>
      </c>
      <c r="Y263" s="38"/>
      <c r="Z263" s="38"/>
      <c r="AA263" s="38"/>
      <c r="AB263" s="38"/>
      <c r="AC263" s="38"/>
      <c r="AD263" s="38"/>
      <c r="AE263" s="38"/>
      <c r="AR263" s="219" t="s">
        <v>445</v>
      </c>
      <c r="AT263" s="219" t="s">
        <v>140</v>
      </c>
      <c r="AU263" s="219" t="s">
        <v>86</v>
      </c>
      <c r="AY263" s="17" t="s">
        <v>138</v>
      </c>
      <c r="BE263" s="220">
        <f>IF(O263="základní",K263,0)</f>
        <v>0</v>
      </c>
      <c r="BF263" s="220">
        <f>IF(O263="snížená",K263,0)</f>
        <v>0</v>
      </c>
      <c r="BG263" s="220">
        <f>IF(O263="zákl. přenesená",K263,0)</f>
        <v>0</v>
      </c>
      <c r="BH263" s="220">
        <f>IF(O263="sníž. přenesená",K263,0)</f>
        <v>0</v>
      </c>
      <c r="BI263" s="220">
        <f>IF(O263="nulová",K263,0)</f>
        <v>0</v>
      </c>
      <c r="BJ263" s="17" t="s">
        <v>84</v>
      </c>
      <c r="BK263" s="220">
        <f>ROUND(P263*H263,2)</f>
        <v>0</v>
      </c>
      <c r="BL263" s="17" t="s">
        <v>445</v>
      </c>
      <c r="BM263" s="219" t="s">
        <v>446</v>
      </c>
    </row>
    <row r="264" s="2" customFormat="1">
      <c r="A264" s="38"/>
      <c r="B264" s="39"/>
      <c r="C264" s="40"/>
      <c r="D264" s="221" t="s">
        <v>147</v>
      </c>
      <c r="E264" s="40"/>
      <c r="F264" s="222" t="s">
        <v>447</v>
      </c>
      <c r="G264" s="40"/>
      <c r="H264" s="40"/>
      <c r="I264" s="223"/>
      <c r="J264" s="223"/>
      <c r="K264" s="40"/>
      <c r="L264" s="40"/>
      <c r="M264" s="44"/>
      <c r="N264" s="224"/>
      <c r="O264" s="225"/>
      <c r="P264" s="84"/>
      <c r="Q264" s="84"/>
      <c r="R264" s="84"/>
      <c r="S264" s="84"/>
      <c r="T264" s="84"/>
      <c r="U264" s="84"/>
      <c r="V264" s="84"/>
      <c r="W264" s="84"/>
      <c r="X264" s="85"/>
      <c r="Y264" s="38"/>
      <c r="Z264" s="38"/>
      <c r="AA264" s="38"/>
      <c r="AB264" s="38"/>
      <c r="AC264" s="38"/>
      <c r="AD264" s="38"/>
      <c r="AE264" s="38"/>
      <c r="AT264" s="17" t="s">
        <v>147</v>
      </c>
      <c r="AU264" s="17" t="s">
        <v>86</v>
      </c>
    </row>
    <row r="265" s="13" customFormat="1">
      <c r="A265" s="13"/>
      <c r="B265" s="226"/>
      <c r="C265" s="227"/>
      <c r="D265" s="228" t="s">
        <v>149</v>
      </c>
      <c r="E265" s="229" t="s">
        <v>20</v>
      </c>
      <c r="F265" s="230" t="s">
        <v>448</v>
      </c>
      <c r="G265" s="227"/>
      <c r="H265" s="231">
        <v>1</v>
      </c>
      <c r="I265" s="232"/>
      <c r="J265" s="232"/>
      <c r="K265" s="227"/>
      <c r="L265" s="227"/>
      <c r="M265" s="233"/>
      <c r="N265" s="234"/>
      <c r="O265" s="235"/>
      <c r="P265" s="235"/>
      <c r="Q265" s="235"/>
      <c r="R265" s="235"/>
      <c r="S265" s="235"/>
      <c r="T265" s="235"/>
      <c r="U265" s="235"/>
      <c r="V265" s="235"/>
      <c r="W265" s="235"/>
      <c r="X265" s="236"/>
      <c r="Y265" s="13"/>
      <c r="Z265" s="13"/>
      <c r="AA265" s="13"/>
      <c r="AB265" s="13"/>
      <c r="AC265" s="13"/>
      <c r="AD265" s="13"/>
      <c r="AE265" s="13"/>
      <c r="AT265" s="237" t="s">
        <v>149</v>
      </c>
      <c r="AU265" s="237" t="s">
        <v>86</v>
      </c>
      <c r="AV265" s="13" t="s">
        <v>86</v>
      </c>
      <c r="AW265" s="13" t="s">
        <v>5</v>
      </c>
      <c r="AX265" s="13" t="s">
        <v>84</v>
      </c>
      <c r="AY265" s="237" t="s">
        <v>138</v>
      </c>
    </row>
    <row r="266" s="2" customFormat="1" ht="37.8" customHeight="1">
      <c r="A266" s="38"/>
      <c r="B266" s="39"/>
      <c r="C266" s="207" t="s">
        <v>449</v>
      </c>
      <c r="D266" s="207" t="s">
        <v>140</v>
      </c>
      <c r="E266" s="208" t="s">
        <v>450</v>
      </c>
      <c r="F266" s="209" t="s">
        <v>451</v>
      </c>
      <c r="G266" s="210" t="s">
        <v>444</v>
      </c>
      <c r="H266" s="211">
        <v>1</v>
      </c>
      <c r="I266" s="212"/>
      <c r="J266" s="212"/>
      <c r="K266" s="213">
        <f>ROUND(P266*H266,2)</f>
        <v>0</v>
      </c>
      <c r="L266" s="209" t="s">
        <v>144</v>
      </c>
      <c r="M266" s="44"/>
      <c r="N266" s="214" t="s">
        <v>20</v>
      </c>
      <c r="O266" s="215" t="s">
        <v>45</v>
      </c>
      <c r="P266" s="216">
        <f>I266+J266</f>
        <v>0</v>
      </c>
      <c r="Q266" s="216">
        <f>ROUND(I266*H266,2)</f>
        <v>0</v>
      </c>
      <c r="R266" s="216">
        <f>ROUND(J266*H266,2)</f>
        <v>0</v>
      </c>
      <c r="S266" s="84"/>
      <c r="T266" s="217">
        <f>S266*H266</f>
        <v>0</v>
      </c>
      <c r="U266" s="217">
        <v>0</v>
      </c>
      <c r="V266" s="217">
        <f>U266*H266</f>
        <v>0</v>
      </c>
      <c r="W266" s="217">
        <v>0</v>
      </c>
      <c r="X266" s="218">
        <f>W266*H266</f>
        <v>0</v>
      </c>
      <c r="Y266" s="38"/>
      <c r="Z266" s="38"/>
      <c r="AA266" s="38"/>
      <c r="AB266" s="38"/>
      <c r="AC266" s="38"/>
      <c r="AD266" s="38"/>
      <c r="AE266" s="38"/>
      <c r="AR266" s="219" t="s">
        <v>445</v>
      </c>
      <c r="AT266" s="219" t="s">
        <v>140</v>
      </c>
      <c r="AU266" s="219" t="s">
        <v>86</v>
      </c>
      <c r="AY266" s="17" t="s">
        <v>138</v>
      </c>
      <c r="BE266" s="220">
        <f>IF(O266="základní",K266,0)</f>
        <v>0</v>
      </c>
      <c r="BF266" s="220">
        <f>IF(O266="snížená",K266,0)</f>
        <v>0</v>
      </c>
      <c r="BG266" s="220">
        <f>IF(O266="zákl. přenesená",K266,0)</f>
        <v>0</v>
      </c>
      <c r="BH266" s="220">
        <f>IF(O266="sníž. přenesená",K266,0)</f>
        <v>0</v>
      </c>
      <c r="BI266" s="220">
        <f>IF(O266="nulová",K266,0)</f>
        <v>0</v>
      </c>
      <c r="BJ266" s="17" t="s">
        <v>84</v>
      </c>
      <c r="BK266" s="220">
        <f>ROUND(P266*H266,2)</f>
        <v>0</v>
      </c>
      <c r="BL266" s="17" t="s">
        <v>445</v>
      </c>
      <c r="BM266" s="219" t="s">
        <v>452</v>
      </c>
    </row>
    <row r="267" s="2" customFormat="1">
      <c r="A267" s="38"/>
      <c r="B267" s="39"/>
      <c r="C267" s="40"/>
      <c r="D267" s="221" t="s">
        <v>147</v>
      </c>
      <c r="E267" s="40"/>
      <c r="F267" s="222" t="s">
        <v>453</v>
      </c>
      <c r="G267" s="40"/>
      <c r="H267" s="40"/>
      <c r="I267" s="223"/>
      <c r="J267" s="223"/>
      <c r="K267" s="40"/>
      <c r="L267" s="40"/>
      <c r="M267" s="44"/>
      <c r="N267" s="224"/>
      <c r="O267" s="225"/>
      <c r="P267" s="84"/>
      <c r="Q267" s="84"/>
      <c r="R267" s="84"/>
      <c r="S267" s="84"/>
      <c r="T267" s="84"/>
      <c r="U267" s="84"/>
      <c r="V267" s="84"/>
      <c r="W267" s="84"/>
      <c r="X267" s="85"/>
      <c r="Y267" s="38"/>
      <c r="Z267" s="38"/>
      <c r="AA267" s="38"/>
      <c r="AB267" s="38"/>
      <c r="AC267" s="38"/>
      <c r="AD267" s="38"/>
      <c r="AE267" s="38"/>
      <c r="AT267" s="17" t="s">
        <v>147</v>
      </c>
      <c r="AU267" s="17" t="s">
        <v>86</v>
      </c>
    </row>
    <row r="268" s="13" customFormat="1">
      <c r="A268" s="13"/>
      <c r="B268" s="226"/>
      <c r="C268" s="227"/>
      <c r="D268" s="228" t="s">
        <v>149</v>
      </c>
      <c r="E268" s="229" t="s">
        <v>20</v>
      </c>
      <c r="F268" s="230" t="s">
        <v>448</v>
      </c>
      <c r="G268" s="227"/>
      <c r="H268" s="231">
        <v>1</v>
      </c>
      <c r="I268" s="232"/>
      <c r="J268" s="232"/>
      <c r="K268" s="227"/>
      <c r="L268" s="227"/>
      <c r="M268" s="233"/>
      <c r="N268" s="234"/>
      <c r="O268" s="235"/>
      <c r="P268" s="235"/>
      <c r="Q268" s="235"/>
      <c r="R268" s="235"/>
      <c r="S268" s="235"/>
      <c r="T268" s="235"/>
      <c r="U268" s="235"/>
      <c r="V268" s="235"/>
      <c r="W268" s="235"/>
      <c r="X268" s="236"/>
      <c r="Y268" s="13"/>
      <c r="Z268" s="13"/>
      <c r="AA268" s="13"/>
      <c r="AB268" s="13"/>
      <c r="AC268" s="13"/>
      <c r="AD268" s="13"/>
      <c r="AE268" s="13"/>
      <c r="AT268" s="237" t="s">
        <v>149</v>
      </c>
      <c r="AU268" s="237" t="s">
        <v>86</v>
      </c>
      <c r="AV268" s="13" t="s">
        <v>86</v>
      </c>
      <c r="AW268" s="13" t="s">
        <v>5</v>
      </c>
      <c r="AX268" s="13" t="s">
        <v>84</v>
      </c>
      <c r="AY268" s="237" t="s">
        <v>138</v>
      </c>
    </row>
    <row r="269" s="2" customFormat="1" ht="33" customHeight="1">
      <c r="A269" s="38"/>
      <c r="B269" s="39"/>
      <c r="C269" s="207" t="s">
        <v>454</v>
      </c>
      <c r="D269" s="207" t="s">
        <v>140</v>
      </c>
      <c r="E269" s="208" t="s">
        <v>455</v>
      </c>
      <c r="F269" s="209" t="s">
        <v>456</v>
      </c>
      <c r="G269" s="210" t="s">
        <v>444</v>
      </c>
      <c r="H269" s="211">
        <v>1</v>
      </c>
      <c r="I269" s="212"/>
      <c r="J269" s="212"/>
      <c r="K269" s="213">
        <f>ROUND(P269*H269,2)</f>
        <v>0</v>
      </c>
      <c r="L269" s="209" t="s">
        <v>144</v>
      </c>
      <c r="M269" s="44"/>
      <c r="N269" s="214" t="s">
        <v>20</v>
      </c>
      <c r="O269" s="215" t="s">
        <v>45</v>
      </c>
      <c r="P269" s="216">
        <f>I269+J269</f>
        <v>0</v>
      </c>
      <c r="Q269" s="216">
        <f>ROUND(I269*H269,2)</f>
        <v>0</v>
      </c>
      <c r="R269" s="216">
        <f>ROUND(J269*H269,2)</f>
        <v>0</v>
      </c>
      <c r="S269" s="84"/>
      <c r="T269" s="217">
        <f>S269*H269</f>
        <v>0</v>
      </c>
      <c r="U269" s="217">
        <v>0</v>
      </c>
      <c r="V269" s="217">
        <f>U269*H269</f>
        <v>0</v>
      </c>
      <c r="W269" s="217">
        <v>0</v>
      </c>
      <c r="X269" s="218">
        <f>W269*H269</f>
        <v>0</v>
      </c>
      <c r="Y269" s="38"/>
      <c r="Z269" s="38"/>
      <c r="AA269" s="38"/>
      <c r="AB269" s="38"/>
      <c r="AC269" s="38"/>
      <c r="AD269" s="38"/>
      <c r="AE269" s="38"/>
      <c r="AR269" s="219" t="s">
        <v>445</v>
      </c>
      <c r="AT269" s="219" t="s">
        <v>140</v>
      </c>
      <c r="AU269" s="219" t="s">
        <v>86</v>
      </c>
      <c r="AY269" s="17" t="s">
        <v>138</v>
      </c>
      <c r="BE269" s="220">
        <f>IF(O269="základní",K269,0)</f>
        <v>0</v>
      </c>
      <c r="BF269" s="220">
        <f>IF(O269="snížená",K269,0)</f>
        <v>0</v>
      </c>
      <c r="BG269" s="220">
        <f>IF(O269="zákl. přenesená",K269,0)</f>
        <v>0</v>
      </c>
      <c r="BH269" s="220">
        <f>IF(O269="sníž. přenesená",K269,0)</f>
        <v>0</v>
      </c>
      <c r="BI269" s="220">
        <f>IF(O269="nulová",K269,0)</f>
        <v>0</v>
      </c>
      <c r="BJ269" s="17" t="s">
        <v>84</v>
      </c>
      <c r="BK269" s="220">
        <f>ROUND(P269*H269,2)</f>
        <v>0</v>
      </c>
      <c r="BL269" s="17" t="s">
        <v>445</v>
      </c>
      <c r="BM269" s="219" t="s">
        <v>457</v>
      </c>
    </row>
    <row r="270" s="2" customFormat="1">
      <c r="A270" s="38"/>
      <c r="B270" s="39"/>
      <c r="C270" s="40"/>
      <c r="D270" s="221" t="s">
        <v>147</v>
      </c>
      <c r="E270" s="40"/>
      <c r="F270" s="222" t="s">
        <v>458</v>
      </c>
      <c r="G270" s="40"/>
      <c r="H270" s="40"/>
      <c r="I270" s="223"/>
      <c r="J270" s="223"/>
      <c r="K270" s="40"/>
      <c r="L270" s="40"/>
      <c r="M270" s="44"/>
      <c r="N270" s="224"/>
      <c r="O270" s="225"/>
      <c r="P270" s="84"/>
      <c r="Q270" s="84"/>
      <c r="R270" s="84"/>
      <c r="S270" s="84"/>
      <c r="T270" s="84"/>
      <c r="U270" s="84"/>
      <c r="V270" s="84"/>
      <c r="W270" s="84"/>
      <c r="X270" s="85"/>
      <c r="Y270" s="38"/>
      <c r="Z270" s="38"/>
      <c r="AA270" s="38"/>
      <c r="AB270" s="38"/>
      <c r="AC270" s="38"/>
      <c r="AD270" s="38"/>
      <c r="AE270" s="38"/>
      <c r="AT270" s="17" t="s">
        <v>147</v>
      </c>
      <c r="AU270" s="17" t="s">
        <v>86</v>
      </c>
    </row>
    <row r="271" s="13" customFormat="1">
      <c r="A271" s="13"/>
      <c r="B271" s="226"/>
      <c r="C271" s="227"/>
      <c r="D271" s="228" t="s">
        <v>149</v>
      </c>
      <c r="E271" s="229" t="s">
        <v>20</v>
      </c>
      <c r="F271" s="230" t="s">
        <v>448</v>
      </c>
      <c r="G271" s="227"/>
      <c r="H271" s="231">
        <v>1</v>
      </c>
      <c r="I271" s="232"/>
      <c r="J271" s="232"/>
      <c r="K271" s="227"/>
      <c r="L271" s="227"/>
      <c r="M271" s="233"/>
      <c r="N271" s="234"/>
      <c r="O271" s="235"/>
      <c r="P271" s="235"/>
      <c r="Q271" s="235"/>
      <c r="R271" s="235"/>
      <c r="S271" s="235"/>
      <c r="T271" s="235"/>
      <c r="U271" s="235"/>
      <c r="V271" s="235"/>
      <c r="W271" s="235"/>
      <c r="X271" s="236"/>
      <c r="Y271" s="13"/>
      <c r="Z271" s="13"/>
      <c r="AA271" s="13"/>
      <c r="AB271" s="13"/>
      <c r="AC271" s="13"/>
      <c r="AD271" s="13"/>
      <c r="AE271" s="13"/>
      <c r="AT271" s="237" t="s">
        <v>149</v>
      </c>
      <c r="AU271" s="237" t="s">
        <v>86</v>
      </c>
      <c r="AV271" s="13" t="s">
        <v>86</v>
      </c>
      <c r="AW271" s="13" t="s">
        <v>5</v>
      </c>
      <c r="AX271" s="13" t="s">
        <v>84</v>
      </c>
      <c r="AY271" s="237" t="s">
        <v>138</v>
      </c>
    </row>
    <row r="272" s="2" customFormat="1" ht="24.15" customHeight="1">
      <c r="A272" s="38"/>
      <c r="B272" s="39"/>
      <c r="C272" s="207" t="s">
        <v>459</v>
      </c>
      <c r="D272" s="207" t="s">
        <v>140</v>
      </c>
      <c r="E272" s="208" t="s">
        <v>460</v>
      </c>
      <c r="F272" s="209" t="s">
        <v>461</v>
      </c>
      <c r="G272" s="210" t="s">
        <v>444</v>
      </c>
      <c r="H272" s="211">
        <v>1</v>
      </c>
      <c r="I272" s="212"/>
      <c r="J272" s="212"/>
      <c r="K272" s="213">
        <f>ROUND(P272*H272,2)</f>
        <v>0</v>
      </c>
      <c r="L272" s="209" t="s">
        <v>144</v>
      </c>
      <c r="M272" s="44"/>
      <c r="N272" s="214" t="s">
        <v>20</v>
      </c>
      <c r="O272" s="215" t="s">
        <v>45</v>
      </c>
      <c r="P272" s="216">
        <f>I272+J272</f>
        <v>0</v>
      </c>
      <c r="Q272" s="216">
        <f>ROUND(I272*H272,2)</f>
        <v>0</v>
      </c>
      <c r="R272" s="216">
        <f>ROUND(J272*H272,2)</f>
        <v>0</v>
      </c>
      <c r="S272" s="84"/>
      <c r="T272" s="217">
        <f>S272*H272</f>
        <v>0</v>
      </c>
      <c r="U272" s="217">
        <v>0</v>
      </c>
      <c r="V272" s="217">
        <f>U272*H272</f>
        <v>0</v>
      </c>
      <c r="W272" s="217">
        <v>0</v>
      </c>
      <c r="X272" s="218">
        <f>W272*H272</f>
        <v>0</v>
      </c>
      <c r="Y272" s="38"/>
      <c r="Z272" s="38"/>
      <c r="AA272" s="38"/>
      <c r="AB272" s="38"/>
      <c r="AC272" s="38"/>
      <c r="AD272" s="38"/>
      <c r="AE272" s="38"/>
      <c r="AR272" s="219" t="s">
        <v>445</v>
      </c>
      <c r="AT272" s="219" t="s">
        <v>140</v>
      </c>
      <c r="AU272" s="219" t="s">
        <v>86</v>
      </c>
      <c r="AY272" s="17" t="s">
        <v>138</v>
      </c>
      <c r="BE272" s="220">
        <f>IF(O272="základní",K272,0)</f>
        <v>0</v>
      </c>
      <c r="BF272" s="220">
        <f>IF(O272="snížená",K272,0)</f>
        <v>0</v>
      </c>
      <c r="BG272" s="220">
        <f>IF(O272="zákl. přenesená",K272,0)</f>
        <v>0</v>
      </c>
      <c r="BH272" s="220">
        <f>IF(O272="sníž. přenesená",K272,0)</f>
        <v>0</v>
      </c>
      <c r="BI272" s="220">
        <f>IF(O272="nulová",K272,0)</f>
        <v>0</v>
      </c>
      <c r="BJ272" s="17" t="s">
        <v>84</v>
      </c>
      <c r="BK272" s="220">
        <f>ROUND(P272*H272,2)</f>
        <v>0</v>
      </c>
      <c r="BL272" s="17" t="s">
        <v>445</v>
      </c>
      <c r="BM272" s="219" t="s">
        <v>462</v>
      </c>
    </row>
    <row r="273" s="2" customFormat="1">
      <c r="A273" s="38"/>
      <c r="B273" s="39"/>
      <c r="C273" s="40"/>
      <c r="D273" s="221" t="s">
        <v>147</v>
      </c>
      <c r="E273" s="40"/>
      <c r="F273" s="222" t="s">
        <v>463</v>
      </c>
      <c r="G273" s="40"/>
      <c r="H273" s="40"/>
      <c r="I273" s="223"/>
      <c r="J273" s="223"/>
      <c r="K273" s="40"/>
      <c r="L273" s="40"/>
      <c r="M273" s="44"/>
      <c r="N273" s="224"/>
      <c r="O273" s="225"/>
      <c r="P273" s="84"/>
      <c r="Q273" s="84"/>
      <c r="R273" s="84"/>
      <c r="S273" s="84"/>
      <c r="T273" s="84"/>
      <c r="U273" s="84"/>
      <c r="V273" s="84"/>
      <c r="W273" s="84"/>
      <c r="X273" s="85"/>
      <c r="Y273" s="38"/>
      <c r="Z273" s="38"/>
      <c r="AA273" s="38"/>
      <c r="AB273" s="38"/>
      <c r="AC273" s="38"/>
      <c r="AD273" s="38"/>
      <c r="AE273" s="38"/>
      <c r="AT273" s="17" t="s">
        <v>147</v>
      </c>
      <c r="AU273" s="17" t="s">
        <v>86</v>
      </c>
    </row>
    <row r="274" s="13" customFormat="1">
      <c r="A274" s="13"/>
      <c r="B274" s="226"/>
      <c r="C274" s="227"/>
      <c r="D274" s="228" t="s">
        <v>149</v>
      </c>
      <c r="E274" s="229" t="s">
        <v>20</v>
      </c>
      <c r="F274" s="230" t="s">
        <v>448</v>
      </c>
      <c r="G274" s="227"/>
      <c r="H274" s="231">
        <v>1</v>
      </c>
      <c r="I274" s="232"/>
      <c r="J274" s="232"/>
      <c r="K274" s="227"/>
      <c r="L274" s="227"/>
      <c r="M274" s="233"/>
      <c r="N274" s="234"/>
      <c r="O274" s="235"/>
      <c r="P274" s="235"/>
      <c r="Q274" s="235"/>
      <c r="R274" s="235"/>
      <c r="S274" s="235"/>
      <c r="T274" s="235"/>
      <c r="U274" s="235"/>
      <c r="V274" s="235"/>
      <c r="W274" s="235"/>
      <c r="X274" s="236"/>
      <c r="Y274" s="13"/>
      <c r="Z274" s="13"/>
      <c r="AA274" s="13"/>
      <c r="AB274" s="13"/>
      <c r="AC274" s="13"/>
      <c r="AD274" s="13"/>
      <c r="AE274" s="13"/>
      <c r="AT274" s="237" t="s">
        <v>149</v>
      </c>
      <c r="AU274" s="237" t="s">
        <v>86</v>
      </c>
      <c r="AV274" s="13" t="s">
        <v>86</v>
      </c>
      <c r="AW274" s="13" t="s">
        <v>5</v>
      </c>
      <c r="AX274" s="13" t="s">
        <v>84</v>
      </c>
      <c r="AY274" s="237" t="s">
        <v>138</v>
      </c>
    </row>
    <row r="275" s="2" customFormat="1" ht="24.15" customHeight="1">
      <c r="A275" s="38"/>
      <c r="B275" s="39"/>
      <c r="C275" s="207" t="s">
        <v>464</v>
      </c>
      <c r="D275" s="207" t="s">
        <v>140</v>
      </c>
      <c r="E275" s="208" t="s">
        <v>465</v>
      </c>
      <c r="F275" s="209" t="s">
        <v>466</v>
      </c>
      <c r="G275" s="210" t="s">
        <v>444</v>
      </c>
      <c r="H275" s="211">
        <v>1</v>
      </c>
      <c r="I275" s="212"/>
      <c r="J275" s="212"/>
      <c r="K275" s="213">
        <f>ROUND(P275*H275,2)</f>
        <v>0</v>
      </c>
      <c r="L275" s="209" t="s">
        <v>144</v>
      </c>
      <c r="M275" s="44"/>
      <c r="N275" s="214" t="s">
        <v>20</v>
      </c>
      <c r="O275" s="215" t="s">
        <v>45</v>
      </c>
      <c r="P275" s="216">
        <f>I275+J275</f>
        <v>0</v>
      </c>
      <c r="Q275" s="216">
        <f>ROUND(I275*H275,2)</f>
        <v>0</v>
      </c>
      <c r="R275" s="216">
        <f>ROUND(J275*H275,2)</f>
        <v>0</v>
      </c>
      <c r="S275" s="84"/>
      <c r="T275" s="217">
        <f>S275*H275</f>
        <v>0</v>
      </c>
      <c r="U275" s="217">
        <v>0</v>
      </c>
      <c r="V275" s="217">
        <f>U275*H275</f>
        <v>0</v>
      </c>
      <c r="W275" s="217">
        <v>0</v>
      </c>
      <c r="X275" s="218">
        <f>W275*H275</f>
        <v>0</v>
      </c>
      <c r="Y275" s="38"/>
      <c r="Z275" s="38"/>
      <c r="AA275" s="38"/>
      <c r="AB275" s="38"/>
      <c r="AC275" s="38"/>
      <c r="AD275" s="38"/>
      <c r="AE275" s="38"/>
      <c r="AR275" s="219" t="s">
        <v>445</v>
      </c>
      <c r="AT275" s="219" t="s">
        <v>140</v>
      </c>
      <c r="AU275" s="219" t="s">
        <v>86</v>
      </c>
      <c r="AY275" s="17" t="s">
        <v>138</v>
      </c>
      <c r="BE275" s="220">
        <f>IF(O275="základní",K275,0)</f>
        <v>0</v>
      </c>
      <c r="BF275" s="220">
        <f>IF(O275="snížená",K275,0)</f>
        <v>0</v>
      </c>
      <c r="BG275" s="220">
        <f>IF(O275="zákl. přenesená",K275,0)</f>
        <v>0</v>
      </c>
      <c r="BH275" s="220">
        <f>IF(O275="sníž. přenesená",K275,0)</f>
        <v>0</v>
      </c>
      <c r="BI275" s="220">
        <f>IF(O275="nulová",K275,0)</f>
        <v>0</v>
      </c>
      <c r="BJ275" s="17" t="s">
        <v>84</v>
      </c>
      <c r="BK275" s="220">
        <f>ROUND(P275*H275,2)</f>
        <v>0</v>
      </c>
      <c r="BL275" s="17" t="s">
        <v>445</v>
      </c>
      <c r="BM275" s="219" t="s">
        <v>467</v>
      </c>
    </row>
    <row r="276" s="2" customFormat="1">
      <c r="A276" s="38"/>
      <c r="B276" s="39"/>
      <c r="C276" s="40"/>
      <c r="D276" s="221" t="s">
        <v>147</v>
      </c>
      <c r="E276" s="40"/>
      <c r="F276" s="222" t="s">
        <v>468</v>
      </c>
      <c r="G276" s="40"/>
      <c r="H276" s="40"/>
      <c r="I276" s="223"/>
      <c r="J276" s="223"/>
      <c r="K276" s="40"/>
      <c r="L276" s="40"/>
      <c r="M276" s="44"/>
      <c r="N276" s="224"/>
      <c r="O276" s="225"/>
      <c r="P276" s="84"/>
      <c r="Q276" s="84"/>
      <c r="R276" s="84"/>
      <c r="S276" s="84"/>
      <c r="T276" s="84"/>
      <c r="U276" s="84"/>
      <c r="V276" s="84"/>
      <c r="W276" s="84"/>
      <c r="X276" s="85"/>
      <c r="Y276" s="38"/>
      <c r="Z276" s="38"/>
      <c r="AA276" s="38"/>
      <c r="AB276" s="38"/>
      <c r="AC276" s="38"/>
      <c r="AD276" s="38"/>
      <c r="AE276" s="38"/>
      <c r="AT276" s="17" t="s">
        <v>147</v>
      </c>
      <c r="AU276" s="17" t="s">
        <v>86</v>
      </c>
    </row>
    <row r="277" s="13" customFormat="1">
      <c r="A277" s="13"/>
      <c r="B277" s="226"/>
      <c r="C277" s="227"/>
      <c r="D277" s="228" t="s">
        <v>149</v>
      </c>
      <c r="E277" s="229" t="s">
        <v>20</v>
      </c>
      <c r="F277" s="230" t="s">
        <v>448</v>
      </c>
      <c r="G277" s="227"/>
      <c r="H277" s="231">
        <v>1</v>
      </c>
      <c r="I277" s="232"/>
      <c r="J277" s="232"/>
      <c r="K277" s="227"/>
      <c r="L277" s="227"/>
      <c r="M277" s="233"/>
      <c r="N277" s="234"/>
      <c r="O277" s="235"/>
      <c r="P277" s="235"/>
      <c r="Q277" s="235"/>
      <c r="R277" s="235"/>
      <c r="S277" s="235"/>
      <c r="T277" s="235"/>
      <c r="U277" s="235"/>
      <c r="V277" s="235"/>
      <c r="W277" s="235"/>
      <c r="X277" s="236"/>
      <c r="Y277" s="13"/>
      <c r="Z277" s="13"/>
      <c r="AA277" s="13"/>
      <c r="AB277" s="13"/>
      <c r="AC277" s="13"/>
      <c r="AD277" s="13"/>
      <c r="AE277" s="13"/>
      <c r="AT277" s="237" t="s">
        <v>149</v>
      </c>
      <c r="AU277" s="237" t="s">
        <v>86</v>
      </c>
      <c r="AV277" s="13" t="s">
        <v>86</v>
      </c>
      <c r="AW277" s="13" t="s">
        <v>5</v>
      </c>
      <c r="AX277" s="13" t="s">
        <v>84</v>
      </c>
      <c r="AY277" s="237" t="s">
        <v>138</v>
      </c>
    </row>
    <row r="278" s="2" customFormat="1" ht="24.15" customHeight="1">
      <c r="A278" s="38"/>
      <c r="B278" s="39"/>
      <c r="C278" s="207" t="s">
        <v>469</v>
      </c>
      <c r="D278" s="207" t="s">
        <v>140</v>
      </c>
      <c r="E278" s="208" t="s">
        <v>470</v>
      </c>
      <c r="F278" s="209" t="s">
        <v>471</v>
      </c>
      <c r="G278" s="210" t="s">
        <v>444</v>
      </c>
      <c r="H278" s="211">
        <v>1</v>
      </c>
      <c r="I278" s="212"/>
      <c r="J278" s="212"/>
      <c r="K278" s="213">
        <f>ROUND(P278*H278,2)</f>
        <v>0</v>
      </c>
      <c r="L278" s="209" t="s">
        <v>144</v>
      </c>
      <c r="M278" s="44"/>
      <c r="N278" s="214" t="s">
        <v>20</v>
      </c>
      <c r="O278" s="215" t="s">
        <v>45</v>
      </c>
      <c r="P278" s="216">
        <f>I278+J278</f>
        <v>0</v>
      </c>
      <c r="Q278" s="216">
        <f>ROUND(I278*H278,2)</f>
        <v>0</v>
      </c>
      <c r="R278" s="216">
        <f>ROUND(J278*H278,2)</f>
        <v>0</v>
      </c>
      <c r="S278" s="84"/>
      <c r="T278" s="217">
        <f>S278*H278</f>
        <v>0</v>
      </c>
      <c r="U278" s="217">
        <v>0</v>
      </c>
      <c r="V278" s="217">
        <f>U278*H278</f>
        <v>0</v>
      </c>
      <c r="W278" s="217">
        <v>0</v>
      </c>
      <c r="X278" s="218">
        <f>W278*H278</f>
        <v>0</v>
      </c>
      <c r="Y278" s="38"/>
      <c r="Z278" s="38"/>
      <c r="AA278" s="38"/>
      <c r="AB278" s="38"/>
      <c r="AC278" s="38"/>
      <c r="AD278" s="38"/>
      <c r="AE278" s="38"/>
      <c r="AR278" s="219" t="s">
        <v>445</v>
      </c>
      <c r="AT278" s="219" t="s">
        <v>140</v>
      </c>
      <c r="AU278" s="219" t="s">
        <v>86</v>
      </c>
      <c r="AY278" s="17" t="s">
        <v>138</v>
      </c>
      <c r="BE278" s="220">
        <f>IF(O278="základní",K278,0)</f>
        <v>0</v>
      </c>
      <c r="BF278" s="220">
        <f>IF(O278="snížená",K278,0)</f>
        <v>0</v>
      </c>
      <c r="BG278" s="220">
        <f>IF(O278="zákl. přenesená",K278,0)</f>
        <v>0</v>
      </c>
      <c r="BH278" s="220">
        <f>IF(O278="sníž. přenesená",K278,0)</f>
        <v>0</v>
      </c>
      <c r="BI278" s="220">
        <f>IF(O278="nulová",K278,0)</f>
        <v>0</v>
      </c>
      <c r="BJ278" s="17" t="s">
        <v>84</v>
      </c>
      <c r="BK278" s="220">
        <f>ROUND(P278*H278,2)</f>
        <v>0</v>
      </c>
      <c r="BL278" s="17" t="s">
        <v>445</v>
      </c>
      <c r="BM278" s="219" t="s">
        <v>472</v>
      </c>
    </row>
    <row r="279" s="2" customFormat="1">
      <c r="A279" s="38"/>
      <c r="B279" s="39"/>
      <c r="C279" s="40"/>
      <c r="D279" s="221" t="s">
        <v>147</v>
      </c>
      <c r="E279" s="40"/>
      <c r="F279" s="222" t="s">
        <v>473</v>
      </c>
      <c r="G279" s="40"/>
      <c r="H279" s="40"/>
      <c r="I279" s="223"/>
      <c r="J279" s="223"/>
      <c r="K279" s="40"/>
      <c r="L279" s="40"/>
      <c r="M279" s="44"/>
      <c r="N279" s="224"/>
      <c r="O279" s="225"/>
      <c r="P279" s="84"/>
      <c r="Q279" s="84"/>
      <c r="R279" s="84"/>
      <c r="S279" s="84"/>
      <c r="T279" s="84"/>
      <c r="U279" s="84"/>
      <c r="V279" s="84"/>
      <c r="W279" s="84"/>
      <c r="X279" s="85"/>
      <c r="Y279" s="38"/>
      <c r="Z279" s="38"/>
      <c r="AA279" s="38"/>
      <c r="AB279" s="38"/>
      <c r="AC279" s="38"/>
      <c r="AD279" s="38"/>
      <c r="AE279" s="38"/>
      <c r="AT279" s="17" t="s">
        <v>147</v>
      </c>
      <c r="AU279" s="17" t="s">
        <v>86</v>
      </c>
    </row>
    <row r="280" s="13" customFormat="1">
      <c r="A280" s="13"/>
      <c r="B280" s="226"/>
      <c r="C280" s="227"/>
      <c r="D280" s="228" t="s">
        <v>149</v>
      </c>
      <c r="E280" s="229" t="s">
        <v>20</v>
      </c>
      <c r="F280" s="230" t="s">
        <v>448</v>
      </c>
      <c r="G280" s="227"/>
      <c r="H280" s="231">
        <v>1</v>
      </c>
      <c r="I280" s="232"/>
      <c r="J280" s="232"/>
      <c r="K280" s="227"/>
      <c r="L280" s="227"/>
      <c r="M280" s="233"/>
      <c r="N280" s="234"/>
      <c r="O280" s="235"/>
      <c r="P280" s="235"/>
      <c r="Q280" s="235"/>
      <c r="R280" s="235"/>
      <c r="S280" s="235"/>
      <c r="T280" s="235"/>
      <c r="U280" s="235"/>
      <c r="V280" s="235"/>
      <c r="W280" s="235"/>
      <c r="X280" s="236"/>
      <c r="Y280" s="13"/>
      <c r="Z280" s="13"/>
      <c r="AA280" s="13"/>
      <c r="AB280" s="13"/>
      <c r="AC280" s="13"/>
      <c r="AD280" s="13"/>
      <c r="AE280" s="13"/>
      <c r="AT280" s="237" t="s">
        <v>149</v>
      </c>
      <c r="AU280" s="237" t="s">
        <v>86</v>
      </c>
      <c r="AV280" s="13" t="s">
        <v>86</v>
      </c>
      <c r="AW280" s="13" t="s">
        <v>5</v>
      </c>
      <c r="AX280" s="13" t="s">
        <v>84</v>
      </c>
      <c r="AY280" s="237" t="s">
        <v>138</v>
      </c>
    </row>
    <row r="281" s="2" customFormat="1" ht="24.15" customHeight="1">
      <c r="A281" s="38"/>
      <c r="B281" s="39"/>
      <c r="C281" s="207" t="s">
        <v>474</v>
      </c>
      <c r="D281" s="207" t="s">
        <v>140</v>
      </c>
      <c r="E281" s="208" t="s">
        <v>475</v>
      </c>
      <c r="F281" s="209" t="s">
        <v>476</v>
      </c>
      <c r="G281" s="210" t="s">
        <v>444</v>
      </c>
      <c r="H281" s="211">
        <v>1</v>
      </c>
      <c r="I281" s="212"/>
      <c r="J281" s="212"/>
      <c r="K281" s="213">
        <f>ROUND(P281*H281,2)</f>
        <v>0</v>
      </c>
      <c r="L281" s="209" t="s">
        <v>144</v>
      </c>
      <c r="M281" s="44"/>
      <c r="N281" s="214" t="s">
        <v>20</v>
      </c>
      <c r="O281" s="215" t="s">
        <v>45</v>
      </c>
      <c r="P281" s="216">
        <f>I281+J281</f>
        <v>0</v>
      </c>
      <c r="Q281" s="216">
        <f>ROUND(I281*H281,2)</f>
        <v>0</v>
      </c>
      <c r="R281" s="216">
        <f>ROUND(J281*H281,2)</f>
        <v>0</v>
      </c>
      <c r="S281" s="84"/>
      <c r="T281" s="217">
        <f>S281*H281</f>
        <v>0</v>
      </c>
      <c r="U281" s="217">
        <v>0</v>
      </c>
      <c r="V281" s="217">
        <f>U281*H281</f>
        <v>0</v>
      </c>
      <c r="W281" s="217">
        <v>0</v>
      </c>
      <c r="X281" s="218">
        <f>W281*H281</f>
        <v>0</v>
      </c>
      <c r="Y281" s="38"/>
      <c r="Z281" s="38"/>
      <c r="AA281" s="38"/>
      <c r="AB281" s="38"/>
      <c r="AC281" s="38"/>
      <c r="AD281" s="38"/>
      <c r="AE281" s="38"/>
      <c r="AR281" s="219" t="s">
        <v>445</v>
      </c>
      <c r="AT281" s="219" t="s">
        <v>140</v>
      </c>
      <c r="AU281" s="219" t="s">
        <v>86</v>
      </c>
      <c r="AY281" s="17" t="s">
        <v>138</v>
      </c>
      <c r="BE281" s="220">
        <f>IF(O281="základní",K281,0)</f>
        <v>0</v>
      </c>
      <c r="BF281" s="220">
        <f>IF(O281="snížená",K281,0)</f>
        <v>0</v>
      </c>
      <c r="BG281" s="220">
        <f>IF(O281="zákl. přenesená",K281,0)</f>
        <v>0</v>
      </c>
      <c r="BH281" s="220">
        <f>IF(O281="sníž. přenesená",K281,0)</f>
        <v>0</v>
      </c>
      <c r="BI281" s="220">
        <f>IF(O281="nulová",K281,0)</f>
        <v>0</v>
      </c>
      <c r="BJ281" s="17" t="s">
        <v>84</v>
      </c>
      <c r="BK281" s="220">
        <f>ROUND(P281*H281,2)</f>
        <v>0</v>
      </c>
      <c r="BL281" s="17" t="s">
        <v>445</v>
      </c>
      <c r="BM281" s="219" t="s">
        <v>477</v>
      </c>
    </row>
    <row r="282" s="2" customFormat="1">
      <c r="A282" s="38"/>
      <c r="B282" s="39"/>
      <c r="C282" s="40"/>
      <c r="D282" s="221" t="s">
        <v>147</v>
      </c>
      <c r="E282" s="40"/>
      <c r="F282" s="222" t="s">
        <v>478</v>
      </c>
      <c r="G282" s="40"/>
      <c r="H282" s="40"/>
      <c r="I282" s="223"/>
      <c r="J282" s="223"/>
      <c r="K282" s="40"/>
      <c r="L282" s="40"/>
      <c r="M282" s="44"/>
      <c r="N282" s="224"/>
      <c r="O282" s="225"/>
      <c r="P282" s="84"/>
      <c r="Q282" s="84"/>
      <c r="R282" s="84"/>
      <c r="S282" s="84"/>
      <c r="T282" s="84"/>
      <c r="U282" s="84"/>
      <c r="V282" s="84"/>
      <c r="W282" s="84"/>
      <c r="X282" s="85"/>
      <c r="Y282" s="38"/>
      <c r="Z282" s="38"/>
      <c r="AA282" s="38"/>
      <c r="AB282" s="38"/>
      <c r="AC282" s="38"/>
      <c r="AD282" s="38"/>
      <c r="AE282" s="38"/>
      <c r="AT282" s="17" t="s">
        <v>147</v>
      </c>
      <c r="AU282" s="17" t="s">
        <v>86</v>
      </c>
    </row>
    <row r="283" s="2" customFormat="1">
      <c r="A283" s="38"/>
      <c r="B283" s="39"/>
      <c r="C283" s="40"/>
      <c r="D283" s="228" t="s">
        <v>479</v>
      </c>
      <c r="E283" s="40"/>
      <c r="F283" s="238" t="s">
        <v>480</v>
      </c>
      <c r="G283" s="40"/>
      <c r="H283" s="40"/>
      <c r="I283" s="223"/>
      <c r="J283" s="223"/>
      <c r="K283" s="40"/>
      <c r="L283" s="40"/>
      <c r="M283" s="44"/>
      <c r="N283" s="224"/>
      <c r="O283" s="225"/>
      <c r="P283" s="84"/>
      <c r="Q283" s="84"/>
      <c r="R283" s="84"/>
      <c r="S283" s="84"/>
      <c r="T283" s="84"/>
      <c r="U283" s="84"/>
      <c r="V283" s="84"/>
      <c r="W283" s="84"/>
      <c r="X283" s="85"/>
      <c r="Y283" s="38"/>
      <c r="Z283" s="38"/>
      <c r="AA283" s="38"/>
      <c r="AB283" s="38"/>
      <c r="AC283" s="38"/>
      <c r="AD283" s="38"/>
      <c r="AE283" s="38"/>
      <c r="AT283" s="17" t="s">
        <v>479</v>
      </c>
      <c r="AU283" s="17" t="s">
        <v>86</v>
      </c>
    </row>
    <row r="284" s="2" customFormat="1">
      <c r="A284" s="38"/>
      <c r="B284" s="39"/>
      <c r="C284" s="40"/>
      <c r="D284" s="228" t="s">
        <v>176</v>
      </c>
      <c r="E284" s="40"/>
      <c r="F284" s="238" t="s">
        <v>481</v>
      </c>
      <c r="G284" s="40"/>
      <c r="H284" s="40"/>
      <c r="I284" s="223"/>
      <c r="J284" s="223"/>
      <c r="K284" s="40"/>
      <c r="L284" s="40"/>
      <c r="M284" s="44"/>
      <c r="N284" s="224"/>
      <c r="O284" s="225"/>
      <c r="P284" s="84"/>
      <c r="Q284" s="84"/>
      <c r="R284" s="84"/>
      <c r="S284" s="84"/>
      <c r="T284" s="84"/>
      <c r="U284" s="84"/>
      <c r="V284" s="84"/>
      <c r="W284" s="84"/>
      <c r="X284" s="85"/>
      <c r="Y284" s="38"/>
      <c r="Z284" s="38"/>
      <c r="AA284" s="38"/>
      <c r="AB284" s="38"/>
      <c r="AC284" s="38"/>
      <c r="AD284" s="38"/>
      <c r="AE284" s="38"/>
      <c r="AT284" s="17" t="s">
        <v>176</v>
      </c>
      <c r="AU284" s="17" t="s">
        <v>86</v>
      </c>
    </row>
    <row r="285" s="2" customFormat="1" ht="24.15" customHeight="1">
      <c r="A285" s="38"/>
      <c r="B285" s="39"/>
      <c r="C285" s="207" t="s">
        <v>482</v>
      </c>
      <c r="D285" s="207" t="s">
        <v>140</v>
      </c>
      <c r="E285" s="208" t="s">
        <v>483</v>
      </c>
      <c r="F285" s="209" t="s">
        <v>484</v>
      </c>
      <c r="G285" s="210" t="s">
        <v>444</v>
      </c>
      <c r="H285" s="211">
        <v>1</v>
      </c>
      <c r="I285" s="212"/>
      <c r="J285" s="212"/>
      <c r="K285" s="213">
        <f>ROUND(P285*H285,2)</f>
        <v>0</v>
      </c>
      <c r="L285" s="209" t="s">
        <v>144</v>
      </c>
      <c r="M285" s="44"/>
      <c r="N285" s="214" t="s">
        <v>20</v>
      </c>
      <c r="O285" s="215" t="s">
        <v>45</v>
      </c>
      <c r="P285" s="216">
        <f>I285+J285</f>
        <v>0</v>
      </c>
      <c r="Q285" s="216">
        <f>ROUND(I285*H285,2)</f>
        <v>0</v>
      </c>
      <c r="R285" s="216">
        <f>ROUND(J285*H285,2)</f>
        <v>0</v>
      </c>
      <c r="S285" s="84"/>
      <c r="T285" s="217">
        <f>S285*H285</f>
        <v>0</v>
      </c>
      <c r="U285" s="217">
        <v>0</v>
      </c>
      <c r="V285" s="217">
        <f>U285*H285</f>
        <v>0</v>
      </c>
      <c r="W285" s="217">
        <v>0</v>
      </c>
      <c r="X285" s="218">
        <f>W285*H285</f>
        <v>0</v>
      </c>
      <c r="Y285" s="38"/>
      <c r="Z285" s="38"/>
      <c r="AA285" s="38"/>
      <c r="AB285" s="38"/>
      <c r="AC285" s="38"/>
      <c r="AD285" s="38"/>
      <c r="AE285" s="38"/>
      <c r="AR285" s="219" t="s">
        <v>445</v>
      </c>
      <c r="AT285" s="219" t="s">
        <v>140</v>
      </c>
      <c r="AU285" s="219" t="s">
        <v>86</v>
      </c>
      <c r="AY285" s="17" t="s">
        <v>138</v>
      </c>
      <c r="BE285" s="220">
        <f>IF(O285="základní",K285,0)</f>
        <v>0</v>
      </c>
      <c r="BF285" s="220">
        <f>IF(O285="snížená",K285,0)</f>
        <v>0</v>
      </c>
      <c r="BG285" s="220">
        <f>IF(O285="zákl. přenesená",K285,0)</f>
        <v>0</v>
      </c>
      <c r="BH285" s="220">
        <f>IF(O285="sníž. přenesená",K285,0)</f>
        <v>0</v>
      </c>
      <c r="BI285" s="220">
        <f>IF(O285="nulová",K285,0)</f>
        <v>0</v>
      </c>
      <c r="BJ285" s="17" t="s">
        <v>84</v>
      </c>
      <c r="BK285" s="220">
        <f>ROUND(P285*H285,2)</f>
        <v>0</v>
      </c>
      <c r="BL285" s="17" t="s">
        <v>445</v>
      </c>
      <c r="BM285" s="219" t="s">
        <v>485</v>
      </c>
    </row>
    <row r="286" s="2" customFormat="1">
      <c r="A286" s="38"/>
      <c r="B286" s="39"/>
      <c r="C286" s="40"/>
      <c r="D286" s="221" t="s">
        <v>147</v>
      </c>
      <c r="E286" s="40"/>
      <c r="F286" s="222" t="s">
        <v>486</v>
      </c>
      <c r="G286" s="40"/>
      <c r="H286" s="40"/>
      <c r="I286" s="223"/>
      <c r="J286" s="223"/>
      <c r="K286" s="40"/>
      <c r="L286" s="40"/>
      <c r="M286" s="44"/>
      <c r="N286" s="224"/>
      <c r="O286" s="225"/>
      <c r="P286" s="84"/>
      <c r="Q286" s="84"/>
      <c r="R286" s="84"/>
      <c r="S286" s="84"/>
      <c r="T286" s="84"/>
      <c r="U286" s="84"/>
      <c r="V286" s="84"/>
      <c r="W286" s="84"/>
      <c r="X286" s="85"/>
      <c r="Y286" s="38"/>
      <c r="Z286" s="38"/>
      <c r="AA286" s="38"/>
      <c r="AB286" s="38"/>
      <c r="AC286" s="38"/>
      <c r="AD286" s="38"/>
      <c r="AE286" s="38"/>
      <c r="AT286" s="17" t="s">
        <v>147</v>
      </c>
      <c r="AU286" s="17" t="s">
        <v>86</v>
      </c>
    </row>
    <row r="287" s="13" customFormat="1">
      <c r="A287" s="13"/>
      <c r="B287" s="226"/>
      <c r="C287" s="227"/>
      <c r="D287" s="228" t="s">
        <v>149</v>
      </c>
      <c r="E287" s="229" t="s">
        <v>20</v>
      </c>
      <c r="F287" s="230" t="s">
        <v>448</v>
      </c>
      <c r="G287" s="227"/>
      <c r="H287" s="231">
        <v>1</v>
      </c>
      <c r="I287" s="232"/>
      <c r="J287" s="232"/>
      <c r="K287" s="227"/>
      <c r="L287" s="227"/>
      <c r="M287" s="233"/>
      <c r="N287" s="234"/>
      <c r="O287" s="235"/>
      <c r="P287" s="235"/>
      <c r="Q287" s="235"/>
      <c r="R287" s="235"/>
      <c r="S287" s="235"/>
      <c r="T287" s="235"/>
      <c r="U287" s="235"/>
      <c r="V287" s="235"/>
      <c r="W287" s="235"/>
      <c r="X287" s="236"/>
      <c r="Y287" s="13"/>
      <c r="Z287" s="13"/>
      <c r="AA287" s="13"/>
      <c r="AB287" s="13"/>
      <c r="AC287" s="13"/>
      <c r="AD287" s="13"/>
      <c r="AE287" s="13"/>
      <c r="AT287" s="237" t="s">
        <v>149</v>
      </c>
      <c r="AU287" s="237" t="s">
        <v>86</v>
      </c>
      <c r="AV287" s="13" t="s">
        <v>86</v>
      </c>
      <c r="AW287" s="13" t="s">
        <v>5</v>
      </c>
      <c r="AX287" s="13" t="s">
        <v>84</v>
      </c>
      <c r="AY287" s="237" t="s">
        <v>138</v>
      </c>
    </row>
    <row r="288" s="12" customFormat="1" ht="22.8" customHeight="1">
      <c r="A288" s="12"/>
      <c r="B288" s="190"/>
      <c r="C288" s="191"/>
      <c r="D288" s="192" t="s">
        <v>75</v>
      </c>
      <c r="E288" s="205" t="s">
        <v>487</v>
      </c>
      <c r="F288" s="205" t="s">
        <v>488</v>
      </c>
      <c r="G288" s="191"/>
      <c r="H288" s="191"/>
      <c r="I288" s="194"/>
      <c r="J288" s="194"/>
      <c r="K288" s="206">
        <f>BK288</f>
        <v>0</v>
      </c>
      <c r="L288" s="191"/>
      <c r="M288" s="196"/>
      <c r="N288" s="197"/>
      <c r="O288" s="198"/>
      <c r="P288" s="198"/>
      <c r="Q288" s="199">
        <f>SUM(Q289:Q305)</f>
        <v>0</v>
      </c>
      <c r="R288" s="199">
        <f>SUM(R289:R305)</f>
        <v>0</v>
      </c>
      <c r="S288" s="198"/>
      <c r="T288" s="200">
        <f>SUM(T289:T305)</f>
        <v>0</v>
      </c>
      <c r="U288" s="198"/>
      <c r="V288" s="200">
        <f>SUM(V289:V305)</f>
        <v>0</v>
      </c>
      <c r="W288" s="198"/>
      <c r="X288" s="201">
        <f>SUM(X289:X305)</f>
        <v>0</v>
      </c>
      <c r="Y288" s="12"/>
      <c r="Z288" s="12"/>
      <c r="AA288" s="12"/>
      <c r="AB288" s="12"/>
      <c r="AC288" s="12"/>
      <c r="AD288" s="12"/>
      <c r="AE288" s="12"/>
      <c r="AR288" s="202" t="s">
        <v>164</v>
      </c>
      <c r="AT288" s="203" t="s">
        <v>75</v>
      </c>
      <c r="AU288" s="203" t="s">
        <v>84</v>
      </c>
      <c r="AY288" s="202" t="s">
        <v>138</v>
      </c>
      <c r="BK288" s="204">
        <f>SUM(BK289:BK305)</f>
        <v>0</v>
      </c>
    </row>
    <row r="289" s="2" customFormat="1" ht="24.15" customHeight="1">
      <c r="A289" s="38"/>
      <c r="B289" s="39"/>
      <c r="C289" s="207" t="s">
        <v>489</v>
      </c>
      <c r="D289" s="207" t="s">
        <v>140</v>
      </c>
      <c r="E289" s="208" t="s">
        <v>490</v>
      </c>
      <c r="F289" s="209" t="s">
        <v>491</v>
      </c>
      <c r="G289" s="210" t="s">
        <v>444</v>
      </c>
      <c r="H289" s="211">
        <v>1</v>
      </c>
      <c r="I289" s="212"/>
      <c r="J289" s="212"/>
      <c r="K289" s="213">
        <f>ROUND(P289*H289,2)</f>
        <v>0</v>
      </c>
      <c r="L289" s="209" t="s">
        <v>144</v>
      </c>
      <c r="M289" s="44"/>
      <c r="N289" s="214" t="s">
        <v>20</v>
      </c>
      <c r="O289" s="215" t="s">
        <v>45</v>
      </c>
      <c r="P289" s="216">
        <f>I289+J289</f>
        <v>0</v>
      </c>
      <c r="Q289" s="216">
        <f>ROUND(I289*H289,2)</f>
        <v>0</v>
      </c>
      <c r="R289" s="216">
        <f>ROUND(J289*H289,2)</f>
        <v>0</v>
      </c>
      <c r="S289" s="84"/>
      <c r="T289" s="217">
        <f>S289*H289</f>
        <v>0</v>
      </c>
      <c r="U289" s="217">
        <v>0</v>
      </c>
      <c r="V289" s="217">
        <f>U289*H289</f>
        <v>0</v>
      </c>
      <c r="W289" s="217">
        <v>0</v>
      </c>
      <c r="X289" s="218">
        <f>W289*H289</f>
        <v>0</v>
      </c>
      <c r="Y289" s="38"/>
      <c r="Z289" s="38"/>
      <c r="AA289" s="38"/>
      <c r="AB289" s="38"/>
      <c r="AC289" s="38"/>
      <c r="AD289" s="38"/>
      <c r="AE289" s="38"/>
      <c r="AR289" s="219" t="s">
        <v>445</v>
      </c>
      <c r="AT289" s="219" t="s">
        <v>140</v>
      </c>
      <c r="AU289" s="219" t="s">
        <v>86</v>
      </c>
      <c r="AY289" s="17" t="s">
        <v>138</v>
      </c>
      <c r="BE289" s="220">
        <f>IF(O289="základní",K289,0)</f>
        <v>0</v>
      </c>
      <c r="BF289" s="220">
        <f>IF(O289="snížená",K289,0)</f>
        <v>0</v>
      </c>
      <c r="BG289" s="220">
        <f>IF(O289="zákl. přenesená",K289,0)</f>
        <v>0</v>
      </c>
      <c r="BH289" s="220">
        <f>IF(O289="sníž. přenesená",K289,0)</f>
        <v>0</v>
      </c>
      <c r="BI289" s="220">
        <f>IF(O289="nulová",K289,0)</f>
        <v>0</v>
      </c>
      <c r="BJ289" s="17" t="s">
        <v>84</v>
      </c>
      <c r="BK289" s="220">
        <f>ROUND(P289*H289,2)</f>
        <v>0</v>
      </c>
      <c r="BL289" s="17" t="s">
        <v>445</v>
      </c>
      <c r="BM289" s="219" t="s">
        <v>492</v>
      </c>
    </row>
    <row r="290" s="2" customFormat="1">
      <c r="A290" s="38"/>
      <c r="B290" s="39"/>
      <c r="C290" s="40"/>
      <c r="D290" s="221" t="s">
        <v>147</v>
      </c>
      <c r="E290" s="40"/>
      <c r="F290" s="222" t="s">
        <v>493</v>
      </c>
      <c r="G290" s="40"/>
      <c r="H290" s="40"/>
      <c r="I290" s="223"/>
      <c r="J290" s="223"/>
      <c r="K290" s="40"/>
      <c r="L290" s="40"/>
      <c r="M290" s="44"/>
      <c r="N290" s="224"/>
      <c r="O290" s="225"/>
      <c r="P290" s="84"/>
      <c r="Q290" s="84"/>
      <c r="R290" s="84"/>
      <c r="S290" s="84"/>
      <c r="T290" s="84"/>
      <c r="U290" s="84"/>
      <c r="V290" s="84"/>
      <c r="W290" s="84"/>
      <c r="X290" s="85"/>
      <c r="Y290" s="38"/>
      <c r="Z290" s="38"/>
      <c r="AA290" s="38"/>
      <c r="AB290" s="38"/>
      <c r="AC290" s="38"/>
      <c r="AD290" s="38"/>
      <c r="AE290" s="38"/>
      <c r="AT290" s="17" t="s">
        <v>147</v>
      </c>
      <c r="AU290" s="17" t="s">
        <v>86</v>
      </c>
    </row>
    <row r="291" s="13" customFormat="1">
      <c r="A291" s="13"/>
      <c r="B291" s="226"/>
      <c r="C291" s="227"/>
      <c r="D291" s="228" t="s">
        <v>149</v>
      </c>
      <c r="E291" s="229" t="s">
        <v>20</v>
      </c>
      <c r="F291" s="230" t="s">
        <v>448</v>
      </c>
      <c r="G291" s="227"/>
      <c r="H291" s="231">
        <v>1</v>
      </c>
      <c r="I291" s="232"/>
      <c r="J291" s="232"/>
      <c r="K291" s="227"/>
      <c r="L291" s="227"/>
      <c r="M291" s="233"/>
      <c r="N291" s="234"/>
      <c r="O291" s="235"/>
      <c r="P291" s="235"/>
      <c r="Q291" s="235"/>
      <c r="R291" s="235"/>
      <c r="S291" s="235"/>
      <c r="T291" s="235"/>
      <c r="U291" s="235"/>
      <c r="V291" s="235"/>
      <c r="W291" s="235"/>
      <c r="X291" s="236"/>
      <c r="Y291" s="13"/>
      <c r="Z291" s="13"/>
      <c r="AA291" s="13"/>
      <c r="AB291" s="13"/>
      <c r="AC291" s="13"/>
      <c r="AD291" s="13"/>
      <c r="AE291" s="13"/>
      <c r="AT291" s="237" t="s">
        <v>149</v>
      </c>
      <c r="AU291" s="237" t="s">
        <v>86</v>
      </c>
      <c r="AV291" s="13" t="s">
        <v>86</v>
      </c>
      <c r="AW291" s="13" t="s">
        <v>5</v>
      </c>
      <c r="AX291" s="13" t="s">
        <v>84</v>
      </c>
      <c r="AY291" s="237" t="s">
        <v>138</v>
      </c>
    </row>
    <row r="292" s="2" customFormat="1" ht="24.15" customHeight="1">
      <c r="A292" s="38"/>
      <c r="B292" s="39"/>
      <c r="C292" s="207" t="s">
        <v>494</v>
      </c>
      <c r="D292" s="207" t="s">
        <v>140</v>
      </c>
      <c r="E292" s="208" t="s">
        <v>495</v>
      </c>
      <c r="F292" s="209" t="s">
        <v>496</v>
      </c>
      <c r="G292" s="210" t="s">
        <v>444</v>
      </c>
      <c r="H292" s="211">
        <v>1</v>
      </c>
      <c r="I292" s="212"/>
      <c r="J292" s="212"/>
      <c r="K292" s="213">
        <f>ROUND(P292*H292,2)</f>
        <v>0</v>
      </c>
      <c r="L292" s="209" t="s">
        <v>144</v>
      </c>
      <c r="M292" s="44"/>
      <c r="N292" s="214" t="s">
        <v>20</v>
      </c>
      <c r="O292" s="215" t="s">
        <v>45</v>
      </c>
      <c r="P292" s="216">
        <f>I292+J292</f>
        <v>0</v>
      </c>
      <c r="Q292" s="216">
        <f>ROUND(I292*H292,2)</f>
        <v>0</v>
      </c>
      <c r="R292" s="216">
        <f>ROUND(J292*H292,2)</f>
        <v>0</v>
      </c>
      <c r="S292" s="84"/>
      <c r="T292" s="217">
        <f>S292*H292</f>
        <v>0</v>
      </c>
      <c r="U292" s="217">
        <v>0</v>
      </c>
      <c r="V292" s="217">
        <f>U292*H292</f>
        <v>0</v>
      </c>
      <c r="W292" s="217">
        <v>0</v>
      </c>
      <c r="X292" s="218">
        <f>W292*H292</f>
        <v>0</v>
      </c>
      <c r="Y292" s="38"/>
      <c r="Z292" s="38"/>
      <c r="AA292" s="38"/>
      <c r="AB292" s="38"/>
      <c r="AC292" s="38"/>
      <c r="AD292" s="38"/>
      <c r="AE292" s="38"/>
      <c r="AR292" s="219" t="s">
        <v>445</v>
      </c>
      <c r="AT292" s="219" t="s">
        <v>140</v>
      </c>
      <c r="AU292" s="219" t="s">
        <v>86</v>
      </c>
      <c r="AY292" s="17" t="s">
        <v>138</v>
      </c>
      <c r="BE292" s="220">
        <f>IF(O292="základní",K292,0)</f>
        <v>0</v>
      </c>
      <c r="BF292" s="220">
        <f>IF(O292="snížená",K292,0)</f>
        <v>0</v>
      </c>
      <c r="BG292" s="220">
        <f>IF(O292="zákl. přenesená",K292,0)</f>
        <v>0</v>
      </c>
      <c r="BH292" s="220">
        <f>IF(O292="sníž. přenesená",K292,0)</f>
        <v>0</v>
      </c>
      <c r="BI292" s="220">
        <f>IF(O292="nulová",K292,0)</f>
        <v>0</v>
      </c>
      <c r="BJ292" s="17" t="s">
        <v>84</v>
      </c>
      <c r="BK292" s="220">
        <f>ROUND(P292*H292,2)</f>
        <v>0</v>
      </c>
      <c r="BL292" s="17" t="s">
        <v>445</v>
      </c>
      <c r="BM292" s="219" t="s">
        <v>497</v>
      </c>
    </row>
    <row r="293" s="2" customFormat="1">
      <c r="A293" s="38"/>
      <c r="B293" s="39"/>
      <c r="C293" s="40"/>
      <c r="D293" s="221" t="s">
        <v>147</v>
      </c>
      <c r="E293" s="40"/>
      <c r="F293" s="222" t="s">
        <v>498</v>
      </c>
      <c r="G293" s="40"/>
      <c r="H293" s="40"/>
      <c r="I293" s="223"/>
      <c r="J293" s="223"/>
      <c r="K293" s="40"/>
      <c r="L293" s="40"/>
      <c r="M293" s="44"/>
      <c r="N293" s="224"/>
      <c r="O293" s="225"/>
      <c r="P293" s="84"/>
      <c r="Q293" s="84"/>
      <c r="R293" s="84"/>
      <c r="S293" s="84"/>
      <c r="T293" s="84"/>
      <c r="U293" s="84"/>
      <c r="V293" s="84"/>
      <c r="W293" s="84"/>
      <c r="X293" s="85"/>
      <c r="Y293" s="38"/>
      <c r="Z293" s="38"/>
      <c r="AA293" s="38"/>
      <c r="AB293" s="38"/>
      <c r="AC293" s="38"/>
      <c r="AD293" s="38"/>
      <c r="AE293" s="38"/>
      <c r="AT293" s="17" t="s">
        <v>147</v>
      </c>
      <c r="AU293" s="17" t="s">
        <v>86</v>
      </c>
    </row>
    <row r="294" s="2" customFormat="1">
      <c r="A294" s="38"/>
      <c r="B294" s="39"/>
      <c r="C294" s="40"/>
      <c r="D294" s="228" t="s">
        <v>176</v>
      </c>
      <c r="E294" s="40"/>
      <c r="F294" s="238" t="s">
        <v>499</v>
      </c>
      <c r="G294" s="40"/>
      <c r="H294" s="40"/>
      <c r="I294" s="223"/>
      <c r="J294" s="223"/>
      <c r="K294" s="40"/>
      <c r="L294" s="40"/>
      <c r="M294" s="44"/>
      <c r="N294" s="224"/>
      <c r="O294" s="225"/>
      <c r="P294" s="84"/>
      <c r="Q294" s="84"/>
      <c r="R294" s="84"/>
      <c r="S294" s="84"/>
      <c r="T294" s="84"/>
      <c r="U294" s="84"/>
      <c r="V294" s="84"/>
      <c r="W294" s="84"/>
      <c r="X294" s="85"/>
      <c r="Y294" s="38"/>
      <c r="Z294" s="38"/>
      <c r="AA294" s="38"/>
      <c r="AB294" s="38"/>
      <c r="AC294" s="38"/>
      <c r="AD294" s="38"/>
      <c r="AE294" s="38"/>
      <c r="AT294" s="17" t="s">
        <v>176</v>
      </c>
      <c r="AU294" s="17" t="s">
        <v>86</v>
      </c>
    </row>
    <row r="295" s="13" customFormat="1">
      <c r="A295" s="13"/>
      <c r="B295" s="226"/>
      <c r="C295" s="227"/>
      <c r="D295" s="228" t="s">
        <v>149</v>
      </c>
      <c r="E295" s="229" t="s">
        <v>20</v>
      </c>
      <c r="F295" s="230" t="s">
        <v>448</v>
      </c>
      <c r="G295" s="227"/>
      <c r="H295" s="231">
        <v>1</v>
      </c>
      <c r="I295" s="232"/>
      <c r="J295" s="232"/>
      <c r="K295" s="227"/>
      <c r="L295" s="227"/>
      <c r="M295" s="233"/>
      <c r="N295" s="234"/>
      <c r="O295" s="235"/>
      <c r="P295" s="235"/>
      <c r="Q295" s="235"/>
      <c r="R295" s="235"/>
      <c r="S295" s="235"/>
      <c r="T295" s="235"/>
      <c r="U295" s="235"/>
      <c r="V295" s="235"/>
      <c r="W295" s="235"/>
      <c r="X295" s="236"/>
      <c r="Y295" s="13"/>
      <c r="Z295" s="13"/>
      <c r="AA295" s="13"/>
      <c r="AB295" s="13"/>
      <c r="AC295" s="13"/>
      <c r="AD295" s="13"/>
      <c r="AE295" s="13"/>
      <c r="AT295" s="237" t="s">
        <v>149</v>
      </c>
      <c r="AU295" s="237" t="s">
        <v>86</v>
      </c>
      <c r="AV295" s="13" t="s">
        <v>86</v>
      </c>
      <c r="AW295" s="13" t="s">
        <v>5</v>
      </c>
      <c r="AX295" s="13" t="s">
        <v>84</v>
      </c>
      <c r="AY295" s="237" t="s">
        <v>138</v>
      </c>
    </row>
    <row r="296" s="2" customFormat="1" ht="24.15" customHeight="1">
      <c r="A296" s="38"/>
      <c r="B296" s="39"/>
      <c r="C296" s="207" t="s">
        <v>500</v>
      </c>
      <c r="D296" s="207" t="s">
        <v>140</v>
      </c>
      <c r="E296" s="208" t="s">
        <v>501</v>
      </c>
      <c r="F296" s="209" t="s">
        <v>502</v>
      </c>
      <c r="G296" s="210" t="s">
        <v>444</v>
      </c>
      <c r="H296" s="211">
        <v>1</v>
      </c>
      <c r="I296" s="212"/>
      <c r="J296" s="212"/>
      <c r="K296" s="213">
        <f>ROUND(P296*H296,2)</f>
        <v>0</v>
      </c>
      <c r="L296" s="209" t="s">
        <v>144</v>
      </c>
      <c r="M296" s="44"/>
      <c r="N296" s="214" t="s">
        <v>20</v>
      </c>
      <c r="O296" s="215" t="s">
        <v>45</v>
      </c>
      <c r="P296" s="216">
        <f>I296+J296</f>
        <v>0</v>
      </c>
      <c r="Q296" s="216">
        <f>ROUND(I296*H296,2)</f>
        <v>0</v>
      </c>
      <c r="R296" s="216">
        <f>ROUND(J296*H296,2)</f>
        <v>0</v>
      </c>
      <c r="S296" s="84"/>
      <c r="T296" s="217">
        <f>S296*H296</f>
        <v>0</v>
      </c>
      <c r="U296" s="217">
        <v>0</v>
      </c>
      <c r="V296" s="217">
        <f>U296*H296</f>
        <v>0</v>
      </c>
      <c r="W296" s="217">
        <v>0</v>
      </c>
      <c r="X296" s="218">
        <f>W296*H296</f>
        <v>0</v>
      </c>
      <c r="Y296" s="38"/>
      <c r="Z296" s="38"/>
      <c r="AA296" s="38"/>
      <c r="AB296" s="38"/>
      <c r="AC296" s="38"/>
      <c r="AD296" s="38"/>
      <c r="AE296" s="38"/>
      <c r="AR296" s="219" t="s">
        <v>445</v>
      </c>
      <c r="AT296" s="219" t="s">
        <v>140</v>
      </c>
      <c r="AU296" s="219" t="s">
        <v>86</v>
      </c>
      <c r="AY296" s="17" t="s">
        <v>138</v>
      </c>
      <c r="BE296" s="220">
        <f>IF(O296="základní",K296,0)</f>
        <v>0</v>
      </c>
      <c r="BF296" s="220">
        <f>IF(O296="snížená",K296,0)</f>
        <v>0</v>
      </c>
      <c r="BG296" s="220">
        <f>IF(O296="zákl. přenesená",K296,0)</f>
        <v>0</v>
      </c>
      <c r="BH296" s="220">
        <f>IF(O296="sníž. přenesená",K296,0)</f>
        <v>0</v>
      </c>
      <c r="BI296" s="220">
        <f>IF(O296="nulová",K296,0)</f>
        <v>0</v>
      </c>
      <c r="BJ296" s="17" t="s">
        <v>84</v>
      </c>
      <c r="BK296" s="220">
        <f>ROUND(P296*H296,2)</f>
        <v>0</v>
      </c>
      <c r="BL296" s="17" t="s">
        <v>445</v>
      </c>
      <c r="BM296" s="219" t="s">
        <v>503</v>
      </c>
    </row>
    <row r="297" s="2" customFormat="1">
      <c r="A297" s="38"/>
      <c r="B297" s="39"/>
      <c r="C297" s="40"/>
      <c r="D297" s="221" t="s">
        <v>147</v>
      </c>
      <c r="E297" s="40"/>
      <c r="F297" s="222" t="s">
        <v>504</v>
      </c>
      <c r="G297" s="40"/>
      <c r="H297" s="40"/>
      <c r="I297" s="223"/>
      <c r="J297" s="223"/>
      <c r="K297" s="40"/>
      <c r="L297" s="40"/>
      <c r="M297" s="44"/>
      <c r="N297" s="224"/>
      <c r="O297" s="225"/>
      <c r="P297" s="84"/>
      <c r="Q297" s="84"/>
      <c r="R297" s="84"/>
      <c r="S297" s="84"/>
      <c r="T297" s="84"/>
      <c r="U297" s="84"/>
      <c r="V297" s="84"/>
      <c r="W297" s="84"/>
      <c r="X297" s="85"/>
      <c r="Y297" s="38"/>
      <c r="Z297" s="38"/>
      <c r="AA297" s="38"/>
      <c r="AB297" s="38"/>
      <c r="AC297" s="38"/>
      <c r="AD297" s="38"/>
      <c r="AE297" s="38"/>
      <c r="AT297" s="17" t="s">
        <v>147</v>
      </c>
      <c r="AU297" s="17" t="s">
        <v>86</v>
      </c>
    </row>
    <row r="298" s="13" customFormat="1">
      <c r="A298" s="13"/>
      <c r="B298" s="226"/>
      <c r="C298" s="227"/>
      <c r="D298" s="228" t="s">
        <v>149</v>
      </c>
      <c r="E298" s="229" t="s">
        <v>20</v>
      </c>
      <c r="F298" s="230" t="s">
        <v>448</v>
      </c>
      <c r="G298" s="227"/>
      <c r="H298" s="231">
        <v>1</v>
      </c>
      <c r="I298" s="232"/>
      <c r="J298" s="232"/>
      <c r="K298" s="227"/>
      <c r="L298" s="227"/>
      <c r="M298" s="233"/>
      <c r="N298" s="234"/>
      <c r="O298" s="235"/>
      <c r="P298" s="235"/>
      <c r="Q298" s="235"/>
      <c r="R298" s="235"/>
      <c r="S298" s="235"/>
      <c r="T298" s="235"/>
      <c r="U298" s="235"/>
      <c r="V298" s="235"/>
      <c r="W298" s="235"/>
      <c r="X298" s="236"/>
      <c r="Y298" s="13"/>
      <c r="Z298" s="13"/>
      <c r="AA298" s="13"/>
      <c r="AB298" s="13"/>
      <c r="AC298" s="13"/>
      <c r="AD298" s="13"/>
      <c r="AE298" s="13"/>
      <c r="AT298" s="237" t="s">
        <v>149</v>
      </c>
      <c r="AU298" s="237" t="s">
        <v>86</v>
      </c>
      <c r="AV298" s="13" t="s">
        <v>86</v>
      </c>
      <c r="AW298" s="13" t="s">
        <v>5</v>
      </c>
      <c r="AX298" s="13" t="s">
        <v>84</v>
      </c>
      <c r="AY298" s="237" t="s">
        <v>138</v>
      </c>
    </row>
    <row r="299" s="2" customFormat="1" ht="24.15" customHeight="1">
      <c r="A299" s="38"/>
      <c r="B299" s="39"/>
      <c r="C299" s="207" t="s">
        <v>505</v>
      </c>
      <c r="D299" s="207" t="s">
        <v>140</v>
      </c>
      <c r="E299" s="208" t="s">
        <v>506</v>
      </c>
      <c r="F299" s="209" t="s">
        <v>507</v>
      </c>
      <c r="G299" s="210" t="s">
        <v>508</v>
      </c>
      <c r="H299" s="211">
        <v>0.02</v>
      </c>
      <c r="I299" s="212"/>
      <c r="J299" s="212"/>
      <c r="K299" s="213">
        <f>ROUND(P299*H299,2)</f>
        <v>0</v>
      </c>
      <c r="L299" s="209" t="s">
        <v>144</v>
      </c>
      <c r="M299" s="44"/>
      <c r="N299" s="214" t="s">
        <v>20</v>
      </c>
      <c r="O299" s="215" t="s">
        <v>45</v>
      </c>
      <c r="P299" s="216">
        <f>I299+J299</f>
        <v>0</v>
      </c>
      <c r="Q299" s="216">
        <f>ROUND(I299*H299,2)</f>
        <v>0</v>
      </c>
      <c r="R299" s="216">
        <f>ROUND(J299*H299,2)</f>
        <v>0</v>
      </c>
      <c r="S299" s="84"/>
      <c r="T299" s="217">
        <f>S299*H299</f>
        <v>0</v>
      </c>
      <c r="U299" s="217">
        <v>0</v>
      </c>
      <c r="V299" s="217">
        <f>U299*H299</f>
        <v>0</v>
      </c>
      <c r="W299" s="217">
        <v>0</v>
      </c>
      <c r="X299" s="218">
        <f>W299*H299</f>
        <v>0</v>
      </c>
      <c r="Y299" s="38"/>
      <c r="Z299" s="38"/>
      <c r="AA299" s="38"/>
      <c r="AB299" s="38"/>
      <c r="AC299" s="38"/>
      <c r="AD299" s="38"/>
      <c r="AE299" s="38"/>
      <c r="AR299" s="219" t="s">
        <v>445</v>
      </c>
      <c r="AT299" s="219" t="s">
        <v>140</v>
      </c>
      <c r="AU299" s="219" t="s">
        <v>86</v>
      </c>
      <c r="AY299" s="17" t="s">
        <v>138</v>
      </c>
      <c r="BE299" s="220">
        <f>IF(O299="základní",K299,0)</f>
        <v>0</v>
      </c>
      <c r="BF299" s="220">
        <f>IF(O299="snížená",K299,0)</f>
        <v>0</v>
      </c>
      <c r="BG299" s="220">
        <f>IF(O299="zákl. přenesená",K299,0)</f>
        <v>0</v>
      </c>
      <c r="BH299" s="220">
        <f>IF(O299="sníž. přenesená",K299,0)</f>
        <v>0</v>
      </c>
      <c r="BI299" s="220">
        <f>IF(O299="nulová",K299,0)</f>
        <v>0</v>
      </c>
      <c r="BJ299" s="17" t="s">
        <v>84</v>
      </c>
      <c r="BK299" s="220">
        <f>ROUND(P299*H299,2)</f>
        <v>0</v>
      </c>
      <c r="BL299" s="17" t="s">
        <v>445</v>
      </c>
      <c r="BM299" s="219" t="s">
        <v>509</v>
      </c>
    </row>
    <row r="300" s="2" customFormat="1">
      <c r="A300" s="38"/>
      <c r="B300" s="39"/>
      <c r="C300" s="40"/>
      <c r="D300" s="221" t="s">
        <v>147</v>
      </c>
      <c r="E300" s="40"/>
      <c r="F300" s="222" t="s">
        <v>510</v>
      </c>
      <c r="G300" s="40"/>
      <c r="H300" s="40"/>
      <c r="I300" s="223"/>
      <c r="J300" s="223"/>
      <c r="K300" s="40"/>
      <c r="L300" s="40"/>
      <c r="M300" s="44"/>
      <c r="N300" s="224"/>
      <c r="O300" s="225"/>
      <c r="P300" s="84"/>
      <c r="Q300" s="84"/>
      <c r="R300" s="84"/>
      <c r="S300" s="84"/>
      <c r="T300" s="84"/>
      <c r="U300" s="84"/>
      <c r="V300" s="84"/>
      <c r="W300" s="84"/>
      <c r="X300" s="85"/>
      <c r="Y300" s="38"/>
      <c r="Z300" s="38"/>
      <c r="AA300" s="38"/>
      <c r="AB300" s="38"/>
      <c r="AC300" s="38"/>
      <c r="AD300" s="38"/>
      <c r="AE300" s="38"/>
      <c r="AT300" s="17" t="s">
        <v>147</v>
      </c>
      <c r="AU300" s="17" t="s">
        <v>86</v>
      </c>
    </row>
    <row r="301" s="2" customFormat="1">
      <c r="A301" s="38"/>
      <c r="B301" s="39"/>
      <c r="C301" s="40"/>
      <c r="D301" s="228" t="s">
        <v>479</v>
      </c>
      <c r="E301" s="40"/>
      <c r="F301" s="238" t="s">
        <v>511</v>
      </c>
      <c r="G301" s="40"/>
      <c r="H301" s="40"/>
      <c r="I301" s="223"/>
      <c r="J301" s="223"/>
      <c r="K301" s="40"/>
      <c r="L301" s="40"/>
      <c r="M301" s="44"/>
      <c r="N301" s="224"/>
      <c r="O301" s="225"/>
      <c r="P301" s="84"/>
      <c r="Q301" s="84"/>
      <c r="R301" s="84"/>
      <c r="S301" s="84"/>
      <c r="T301" s="84"/>
      <c r="U301" s="84"/>
      <c r="V301" s="84"/>
      <c r="W301" s="84"/>
      <c r="X301" s="85"/>
      <c r="Y301" s="38"/>
      <c r="Z301" s="38"/>
      <c r="AA301" s="38"/>
      <c r="AB301" s="38"/>
      <c r="AC301" s="38"/>
      <c r="AD301" s="38"/>
      <c r="AE301" s="38"/>
      <c r="AT301" s="17" t="s">
        <v>479</v>
      </c>
      <c r="AU301" s="17" t="s">
        <v>86</v>
      </c>
    </row>
    <row r="302" s="2" customFormat="1">
      <c r="A302" s="38"/>
      <c r="B302" s="39"/>
      <c r="C302" s="40"/>
      <c r="D302" s="228" t="s">
        <v>176</v>
      </c>
      <c r="E302" s="40"/>
      <c r="F302" s="238" t="s">
        <v>512</v>
      </c>
      <c r="G302" s="40"/>
      <c r="H302" s="40"/>
      <c r="I302" s="223"/>
      <c r="J302" s="223"/>
      <c r="K302" s="40"/>
      <c r="L302" s="40"/>
      <c r="M302" s="44"/>
      <c r="N302" s="224"/>
      <c r="O302" s="225"/>
      <c r="P302" s="84"/>
      <c r="Q302" s="84"/>
      <c r="R302" s="84"/>
      <c r="S302" s="84"/>
      <c r="T302" s="84"/>
      <c r="U302" s="84"/>
      <c r="V302" s="84"/>
      <c r="W302" s="84"/>
      <c r="X302" s="85"/>
      <c r="Y302" s="38"/>
      <c r="Z302" s="38"/>
      <c r="AA302" s="38"/>
      <c r="AB302" s="38"/>
      <c r="AC302" s="38"/>
      <c r="AD302" s="38"/>
      <c r="AE302" s="38"/>
      <c r="AT302" s="17" t="s">
        <v>176</v>
      </c>
      <c r="AU302" s="17" t="s">
        <v>86</v>
      </c>
    </row>
    <row r="303" s="2" customFormat="1" ht="24.15" customHeight="1">
      <c r="A303" s="38"/>
      <c r="B303" s="39"/>
      <c r="C303" s="207" t="s">
        <v>513</v>
      </c>
      <c r="D303" s="207" t="s">
        <v>140</v>
      </c>
      <c r="E303" s="208" t="s">
        <v>514</v>
      </c>
      <c r="F303" s="209" t="s">
        <v>515</v>
      </c>
      <c r="G303" s="210" t="s">
        <v>444</v>
      </c>
      <c r="H303" s="211">
        <v>1</v>
      </c>
      <c r="I303" s="212"/>
      <c r="J303" s="212"/>
      <c r="K303" s="213">
        <f>ROUND(P303*H303,2)</f>
        <v>0</v>
      </c>
      <c r="L303" s="209" t="s">
        <v>144</v>
      </c>
      <c r="M303" s="44"/>
      <c r="N303" s="214" t="s">
        <v>20</v>
      </c>
      <c r="O303" s="215" t="s">
        <v>45</v>
      </c>
      <c r="P303" s="216">
        <f>I303+J303</f>
        <v>0</v>
      </c>
      <c r="Q303" s="216">
        <f>ROUND(I303*H303,2)</f>
        <v>0</v>
      </c>
      <c r="R303" s="216">
        <f>ROUND(J303*H303,2)</f>
        <v>0</v>
      </c>
      <c r="S303" s="84"/>
      <c r="T303" s="217">
        <f>S303*H303</f>
        <v>0</v>
      </c>
      <c r="U303" s="217">
        <v>0</v>
      </c>
      <c r="V303" s="217">
        <f>U303*H303</f>
        <v>0</v>
      </c>
      <c r="W303" s="217">
        <v>0</v>
      </c>
      <c r="X303" s="218">
        <f>W303*H303</f>
        <v>0</v>
      </c>
      <c r="Y303" s="38"/>
      <c r="Z303" s="38"/>
      <c r="AA303" s="38"/>
      <c r="AB303" s="38"/>
      <c r="AC303" s="38"/>
      <c r="AD303" s="38"/>
      <c r="AE303" s="38"/>
      <c r="AR303" s="219" t="s">
        <v>445</v>
      </c>
      <c r="AT303" s="219" t="s">
        <v>140</v>
      </c>
      <c r="AU303" s="219" t="s">
        <v>86</v>
      </c>
      <c r="AY303" s="17" t="s">
        <v>138</v>
      </c>
      <c r="BE303" s="220">
        <f>IF(O303="základní",K303,0)</f>
        <v>0</v>
      </c>
      <c r="BF303" s="220">
        <f>IF(O303="snížená",K303,0)</f>
        <v>0</v>
      </c>
      <c r="BG303" s="220">
        <f>IF(O303="zákl. přenesená",K303,0)</f>
        <v>0</v>
      </c>
      <c r="BH303" s="220">
        <f>IF(O303="sníž. přenesená",K303,0)</f>
        <v>0</v>
      </c>
      <c r="BI303" s="220">
        <f>IF(O303="nulová",K303,0)</f>
        <v>0</v>
      </c>
      <c r="BJ303" s="17" t="s">
        <v>84</v>
      </c>
      <c r="BK303" s="220">
        <f>ROUND(P303*H303,2)</f>
        <v>0</v>
      </c>
      <c r="BL303" s="17" t="s">
        <v>445</v>
      </c>
      <c r="BM303" s="219" t="s">
        <v>516</v>
      </c>
    </row>
    <row r="304" s="2" customFormat="1">
      <c r="A304" s="38"/>
      <c r="B304" s="39"/>
      <c r="C304" s="40"/>
      <c r="D304" s="221" t="s">
        <v>147</v>
      </c>
      <c r="E304" s="40"/>
      <c r="F304" s="222" t="s">
        <v>517</v>
      </c>
      <c r="G304" s="40"/>
      <c r="H304" s="40"/>
      <c r="I304" s="223"/>
      <c r="J304" s="223"/>
      <c r="K304" s="40"/>
      <c r="L304" s="40"/>
      <c r="M304" s="44"/>
      <c r="N304" s="224"/>
      <c r="O304" s="225"/>
      <c r="P304" s="84"/>
      <c r="Q304" s="84"/>
      <c r="R304" s="84"/>
      <c r="S304" s="84"/>
      <c r="T304" s="84"/>
      <c r="U304" s="84"/>
      <c r="V304" s="84"/>
      <c r="W304" s="84"/>
      <c r="X304" s="85"/>
      <c r="Y304" s="38"/>
      <c r="Z304" s="38"/>
      <c r="AA304" s="38"/>
      <c r="AB304" s="38"/>
      <c r="AC304" s="38"/>
      <c r="AD304" s="38"/>
      <c r="AE304" s="38"/>
      <c r="AT304" s="17" t="s">
        <v>147</v>
      </c>
      <c r="AU304" s="17" t="s">
        <v>86</v>
      </c>
    </row>
    <row r="305" s="13" customFormat="1">
      <c r="A305" s="13"/>
      <c r="B305" s="226"/>
      <c r="C305" s="227"/>
      <c r="D305" s="228" t="s">
        <v>149</v>
      </c>
      <c r="E305" s="229" t="s">
        <v>20</v>
      </c>
      <c r="F305" s="230" t="s">
        <v>448</v>
      </c>
      <c r="G305" s="227"/>
      <c r="H305" s="231">
        <v>1</v>
      </c>
      <c r="I305" s="232"/>
      <c r="J305" s="232"/>
      <c r="K305" s="227"/>
      <c r="L305" s="227"/>
      <c r="M305" s="233"/>
      <c r="N305" s="234"/>
      <c r="O305" s="235"/>
      <c r="P305" s="235"/>
      <c r="Q305" s="235"/>
      <c r="R305" s="235"/>
      <c r="S305" s="235"/>
      <c r="T305" s="235"/>
      <c r="U305" s="235"/>
      <c r="V305" s="235"/>
      <c r="W305" s="235"/>
      <c r="X305" s="236"/>
      <c r="Y305" s="13"/>
      <c r="Z305" s="13"/>
      <c r="AA305" s="13"/>
      <c r="AB305" s="13"/>
      <c r="AC305" s="13"/>
      <c r="AD305" s="13"/>
      <c r="AE305" s="13"/>
      <c r="AT305" s="237" t="s">
        <v>149</v>
      </c>
      <c r="AU305" s="237" t="s">
        <v>86</v>
      </c>
      <c r="AV305" s="13" t="s">
        <v>86</v>
      </c>
      <c r="AW305" s="13" t="s">
        <v>5</v>
      </c>
      <c r="AX305" s="13" t="s">
        <v>84</v>
      </c>
      <c r="AY305" s="237" t="s">
        <v>138</v>
      </c>
    </row>
    <row r="306" s="12" customFormat="1" ht="22.8" customHeight="1">
      <c r="A306" s="12"/>
      <c r="B306" s="190"/>
      <c r="C306" s="191"/>
      <c r="D306" s="192" t="s">
        <v>75</v>
      </c>
      <c r="E306" s="205" t="s">
        <v>518</v>
      </c>
      <c r="F306" s="205" t="s">
        <v>519</v>
      </c>
      <c r="G306" s="191"/>
      <c r="H306" s="191"/>
      <c r="I306" s="194"/>
      <c r="J306" s="194"/>
      <c r="K306" s="206">
        <f>BK306</f>
        <v>0</v>
      </c>
      <c r="L306" s="191"/>
      <c r="M306" s="196"/>
      <c r="N306" s="197"/>
      <c r="O306" s="198"/>
      <c r="P306" s="198"/>
      <c r="Q306" s="199">
        <f>SUM(Q307:Q309)</f>
        <v>0</v>
      </c>
      <c r="R306" s="199">
        <f>SUM(R307:R309)</f>
        <v>0</v>
      </c>
      <c r="S306" s="198"/>
      <c r="T306" s="200">
        <f>SUM(T307:T309)</f>
        <v>0</v>
      </c>
      <c r="U306" s="198"/>
      <c r="V306" s="200">
        <f>SUM(V307:V309)</f>
        <v>0</v>
      </c>
      <c r="W306" s="198"/>
      <c r="X306" s="201">
        <f>SUM(X307:X309)</f>
        <v>0</v>
      </c>
      <c r="Y306" s="12"/>
      <c r="Z306" s="12"/>
      <c r="AA306" s="12"/>
      <c r="AB306" s="12"/>
      <c r="AC306" s="12"/>
      <c r="AD306" s="12"/>
      <c r="AE306" s="12"/>
      <c r="AR306" s="202" t="s">
        <v>164</v>
      </c>
      <c r="AT306" s="203" t="s">
        <v>75</v>
      </c>
      <c r="AU306" s="203" t="s">
        <v>84</v>
      </c>
      <c r="AY306" s="202" t="s">
        <v>138</v>
      </c>
      <c r="BK306" s="204">
        <f>SUM(BK307:BK309)</f>
        <v>0</v>
      </c>
    </row>
    <row r="307" s="2" customFormat="1" ht="24.15" customHeight="1">
      <c r="A307" s="38"/>
      <c r="B307" s="39"/>
      <c r="C307" s="207" t="s">
        <v>520</v>
      </c>
      <c r="D307" s="207" t="s">
        <v>140</v>
      </c>
      <c r="E307" s="208" t="s">
        <v>521</v>
      </c>
      <c r="F307" s="209" t="s">
        <v>522</v>
      </c>
      <c r="G307" s="210" t="s">
        <v>444</v>
      </c>
      <c r="H307" s="211">
        <v>1</v>
      </c>
      <c r="I307" s="212"/>
      <c r="J307" s="212"/>
      <c r="K307" s="213">
        <f>ROUND(P307*H307,2)</f>
        <v>0</v>
      </c>
      <c r="L307" s="209" t="s">
        <v>144</v>
      </c>
      <c r="M307" s="44"/>
      <c r="N307" s="214" t="s">
        <v>20</v>
      </c>
      <c r="O307" s="215" t="s">
        <v>45</v>
      </c>
      <c r="P307" s="216">
        <f>I307+J307</f>
        <v>0</v>
      </c>
      <c r="Q307" s="216">
        <f>ROUND(I307*H307,2)</f>
        <v>0</v>
      </c>
      <c r="R307" s="216">
        <f>ROUND(J307*H307,2)</f>
        <v>0</v>
      </c>
      <c r="S307" s="84"/>
      <c r="T307" s="217">
        <f>S307*H307</f>
        <v>0</v>
      </c>
      <c r="U307" s="217">
        <v>0</v>
      </c>
      <c r="V307" s="217">
        <f>U307*H307</f>
        <v>0</v>
      </c>
      <c r="W307" s="217">
        <v>0</v>
      </c>
      <c r="X307" s="218">
        <f>W307*H307</f>
        <v>0</v>
      </c>
      <c r="Y307" s="38"/>
      <c r="Z307" s="38"/>
      <c r="AA307" s="38"/>
      <c r="AB307" s="38"/>
      <c r="AC307" s="38"/>
      <c r="AD307" s="38"/>
      <c r="AE307" s="38"/>
      <c r="AR307" s="219" t="s">
        <v>445</v>
      </c>
      <c r="AT307" s="219" t="s">
        <v>140</v>
      </c>
      <c r="AU307" s="219" t="s">
        <v>86</v>
      </c>
      <c r="AY307" s="17" t="s">
        <v>138</v>
      </c>
      <c r="BE307" s="220">
        <f>IF(O307="základní",K307,0)</f>
        <v>0</v>
      </c>
      <c r="BF307" s="220">
        <f>IF(O307="snížená",K307,0)</f>
        <v>0</v>
      </c>
      <c r="BG307" s="220">
        <f>IF(O307="zákl. přenesená",K307,0)</f>
        <v>0</v>
      </c>
      <c r="BH307" s="220">
        <f>IF(O307="sníž. přenesená",K307,0)</f>
        <v>0</v>
      </c>
      <c r="BI307" s="220">
        <f>IF(O307="nulová",K307,0)</f>
        <v>0</v>
      </c>
      <c r="BJ307" s="17" t="s">
        <v>84</v>
      </c>
      <c r="BK307" s="220">
        <f>ROUND(P307*H307,2)</f>
        <v>0</v>
      </c>
      <c r="BL307" s="17" t="s">
        <v>445</v>
      </c>
      <c r="BM307" s="219" t="s">
        <v>523</v>
      </c>
    </row>
    <row r="308" s="2" customFormat="1">
      <c r="A308" s="38"/>
      <c r="B308" s="39"/>
      <c r="C308" s="40"/>
      <c r="D308" s="221" t="s">
        <v>147</v>
      </c>
      <c r="E308" s="40"/>
      <c r="F308" s="222" t="s">
        <v>524</v>
      </c>
      <c r="G308" s="40"/>
      <c r="H308" s="40"/>
      <c r="I308" s="223"/>
      <c r="J308" s="223"/>
      <c r="K308" s="40"/>
      <c r="L308" s="40"/>
      <c r="M308" s="44"/>
      <c r="N308" s="224"/>
      <c r="O308" s="225"/>
      <c r="P308" s="84"/>
      <c r="Q308" s="84"/>
      <c r="R308" s="84"/>
      <c r="S308" s="84"/>
      <c r="T308" s="84"/>
      <c r="U308" s="84"/>
      <c r="V308" s="84"/>
      <c r="W308" s="84"/>
      <c r="X308" s="85"/>
      <c r="Y308" s="38"/>
      <c r="Z308" s="38"/>
      <c r="AA308" s="38"/>
      <c r="AB308" s="38"/>
      <c r="AC308" s="38"/>
      <c r="AD308" s="38"/>
      <c r="AE308" s="38"/>
      <c r="AT308" s="17" t="s">
        <v>147</v>
      </c>
      <c r="AU308" s="17" t="s">
        <v>86</v>
      </c>
    </row>
    <row r="309" s="13" customFormat="1">
      <c r="A309" s="13"/>
      <c r="B309" s="226"/>
      <c r="C309" s="227"/>
      <c r="D309" s="228" t="s">
        <v>149</v>
      </c>
      <c r="E309" s="229" t="s">
        <v>20</v>
      </c>
      <c r="F309" s="230" t="s">
        <v>448</v>
      </c>
      <c r="G309" s="227"/>
      <c r="H309" s="231">
        <v>1</v>
      </c>
      <c r="I309" s="232"/>
      <c r="J309" s="232"/>
      <c r="K309" s="227"/>
      <c r="L309" s="227"/>
      <c r="M309" s="233"/>
      <c r="N309" s="234"/>
      <c r="O309" s="235"/>
      <c r="P309" s="235"/>
      <c r="Q309" s="235"/>
      <c r="R309" s="235"/>
      <c r="S309" s="235"/>
      <c r="T309" s="235"/>
      <c r="U309" s="235"/>
      <c r="V309" s="235"/>
      <c r="W309" s="235"/>
      <c r="X309" s="236"/>
      <c r="Y309" s="13"/>
      <c r="Z309" s="13"/>
      <c r="AA309" s="13"/>
      <c r="AB309" s="13"/>
      <c r="AC309" s="13"/>
      <c r="AD309" s="13"/>
      <c r="AE309" s="13"/>
      <c r="AT309" s="237" t="s">
        <v>149</v>
      </c>
      <c r="AU309" s="237" t="s">
        <v>86</v>
      </c>
      <c r="AV309" s="13" t="s">
        <v>86</v>
      </c>
      <c r="AW309" s="13" t="s">
        <v>5</v>
      </c>
      <c r="AX309" s="13" t="s">
        <v>84</v>
      </c>
      <c r="AY309" s="237" t="s">
        <v>138</v>
      </c>
    </row>
    <row r="310" s="12" customFormat="1" ht="22.8" customHeight="1">
      <c r="A310" s="12"/>
      <c r="B310" s="190"/>
      <c r="C310" s="191"/>
      <c r="D310" s="192" t="s">
        <v>75</v>
      </c>
      <c r="E310" s="205" t="s">
        <v>525</v>
      </c>
      <c r="F310" s="205" t="s">
        <v>526</v>
      </c>
      <c r="G310" s="191"/>
      <c r="H310" s="191"/>
      <c r="I310" s="194"/>
      <c r="J310" s="194"/>
      <c r="K310" s="206">
        <f>BK310</f>
        <v>0</v>
      </c>
      <c r="L310" s="191"/>
      <c r="M310" s="196"/>
      <c r="N310" s="197"/>
      <c r="O310" s="198"/>
      <c r="P310" s="198"/>
      <c r="Q310" s="199">
        <f>SUM(Q311:Q312)</f>
        <v>0</v>
      </c>
      <c r="R310" s="199">
        <f>SUM(R311:R312)</f>
        <v>0</v>
      </c>
      <c r="S310" s="198"/>
      <c r="T310" s="200">
        <f>SUM(T311:T312)</f>
        <v>0</v>
      </c>
      <c r="U310" s="198"/>
      <c r="V310" s="200">
        <f>SUM(V311:V312)</f>
        <v>0</v>
      </c>
      <c r="W310" s="198"/>
      <c r="X310" s="201">
        <f>SUM(X311:X312)</f>
        <v>0</v>
      </c>
      <c r="Y310" s="12"/>
      <c r="Z310" s="12"/>
      <c r="AA310" s="12"/>
      <c r="AB310" s="12"/>
      <c r="AC310" s="12"/>
      <c r="AD310" s="12"/>
      <c r="AE310" s="12"/>
      <c r="AR310" s="202" t="s">
        <v>164</v>
      </c>
      <c r="AT310" s="203" t="s">
        <v>75</v>
      </c>
      <c r="AU310" s="203" t="s">
        <v>84</v>
      </c>
      <c r="AY310" s="202" t="s">
        <v>138</v>
      </c>
      <c r="BK310" s="204">
        <f>SUM(BK311:BK312)</f>
        <v>0</v>
      </c>
    </row>
    <row r="311" s="2" customFormat="1" ht="16.5" customHeight="1">
      <c r="A311" s="38"/>
      <c r="B311" s="39"/>
      <c r="C311" s="207" t="s">
        <v>527</v>
      </c>
      <c r="D311" s="207" t="s">
        <v>140</v>
      </c>
      <c r="E311" s="208" t="s">
        <v>528</v>
      </c>
      <c r="F311" s="209" t="s">
        <v>529</v>
      </c>
      <c r="G311" s="210" t="s">
        <v>508</v>
      </c>
      <c r="H311" s="211">
        <v>0.0050000000000000001</v>
      </c>
      <c r="I311" s="212"/>
      <c r="J311" s="212"/>
      <c r="K311" s="213">
        <f>ROUND(P311*H311,2)</f>
        <v>0</v>
      </c>
      <c r="L311" s="209" t="s">
        <v>20</v>
      </c>
      <c r="M311" s="44"/>
      <c r="N311" s="214" t="s">
        <v>20</v>
      </c>
      <c r="O311" s="215" t="s">
        <v>45</v>
      </c>
      <c r="P311" s="216">
        <f>I311+J311</f>
        <v>0</v>
      </c>
      <c r="Q311" s="216">
        <f>ROUND(I311*H311,2)</f>
        <v>0</v>
      </c>
      <c r="R311" s="216">
        <f>ROUND(J311*H311,2)</f>
        <v>0</v>
      </c>
      <c r="S311" s="84"/>
      <c r="T311" s="217">
        <f>S311*H311</f>
        <v>0</v>
      </c>
      <c r="U311" s="217">
        <v>0</v>
      </c>
      <c r="V311" s="217">
        <f>U311*H311</f>
        <v>0</v>
      </c>
      <c r="W311" s="217">
        <v>0</v>
      </c>
      <c r="X311" s="218">
        <f>W311*H311</f>
        <v>0</v>
      </c>
      <c r="Y311" s="38"/>
      <c r="Z311" s="38"/>
      <c r="AA311" s="38"/>
      <c r="AB311" s="38"/>
      <c r="AC311" s="38"/>
      <c r="AD311" s="38"/>
      <c r="AE311" s="38"/>
      <c r="AR311" s="219" t="s">
        <v>445</v>
      </c>
      <c r="AT311" s="219" t="s">
        <v>140</v>
      </c>
      <c r="AU311" s="219" t="s">
        <v>86</v>
      </c>
      <c r="AY311" s="17" t="s">
        <v>138</v>
      </c>
      <c r="BE311" s="220">
        <f>IF(O311="základní",K311,0)</f>
        <v>0</v>
      </c>
      <c r="BF311" s="220">
        <f>IF(O311="snížená",K311,0)</f>
        <v>0</v>
      </c>
      <c r="BG311" s="220">
        <f>IF(O311="zákl. přenesená",K311,0)</f>
        <v>0</v>
      </c>
      <c r="BH311" s="220">
        <f>IF(O311="sníž. přenesená",K311,0)</f>
        <v>0</v>
      </c>
      <c r="BI311" s="220">
        <f>IF(O311="nulová",K311,0)</f>
        <v>0</v>
      </c>
      <c r="BJ311" s="17" t="s">
        <v>84</v>
      </c>
      <c r="BK311" s="220">
        <f>ROUND(P311*H311,2)</f>
        <v>0</v>
      </c>
      <c r="BL311" s="17" t="s">
        <v>445</v>
      </c>
      <c r="BM311" s="219" t="s">
        <v>530</v>
      </c>
    </row>
    <row r="312" s="2" customFormat="1">
      <c r="A312" s="38"/>
      <c r="B312" s="39"/>
      <c r="C312" s="40"/>
      <c r="D312" s="228" t="s">
        <v>176</v>
      </c>
      <c r="E312" s="40"/>
      <c r="F312" s="238" t="s">
        <v>531</v>
      </c>
      <c r="G312" s="40"/>
      <c r="H312" s="40"/>
      <c r="I312" s="223"/>
      <c r="J312" s="223"/>
      <c r="K312" s="40"/>
      <c r="L312" s="40"/>
      <c r="M312" s="44"/>
      <c r="N312" s="224"/>
      <c r="O312" s="225"/>
      <c r="P312" s="84"/>
      <c r="Q312" s="84"/>
      <c r="R312" s="84"/>
      <c r="S312" s="84"/>
      <c r="T312" s="84"/>
      <c r="U312" s="84"/>
      <c r="V312" s="84"/>
      <c r="W312" s="84"/>
      <c r="X312" s="85"/>
      <c r="Y312" s="38"/>
      <c r="Z312" s="38"/>
      <c r="AA312" s="38"/>
      <c r="AB312" s="38"/>
      <c r="AC312" s="38"/>
      <c r="AD312" s="38"/>
      <c r="AE312" s="38"/>
      <c r="AT312" s="17" t="s">
        <v>176</v>
      </c>
      <c r="AU312" s="17" t="s">
        <v>86</v>
      </c>
    </row>
    <row r="313" s="12" customFormat="1" ht="22.8" customHeight="1">
      <c r="A313" s="12"/>
      <c r="B313" s="190"/>
      <c r="C313" s="191"/>
      <c r="D313" s="192" t="s">
        <v>75</v>
      </c>
      <c r="E313" s="205" t="s">
        <v>532</v>
      </c>
      <c r="F313" s="205" t="s">
        <v>496</v>
      </c>
      <c r="G313" s="191"/>
      <c r="H313" s="191"/>
      <c r="I313" s="194"/>
      <c r="J313" s="194"/>
      <c r="K313" s="206">
        <f>BK313</f>
        <v>0</v>
      </c>
      <c r="L313" s="191"/>
      <c r="M313" s="196"/>
      <c r="N313" s="197"/>
      <c r="O313" s="198"/>
      <c r="P313" s="198"/>
      <c r="Q313" s="199">
        <f>SUM(Q314:Q316)</f>
        <v>0</v>
      </c>
      <c r="R313" s="199">
        <f>SUM(R314:R316)</f>
        <v>0</v>
      </c>
      <c r="S313" s="198"/>
      <c r="T313" s="200">
        <f>SUM(T314:T316)</f>
        <v>0</v>
      </c>
      <c r="U313" s="198"/>
      <c r="V313" s="200">
        <f>SUM(V314:V316)</f>
        <v>0</v>
      </c>
      <c r="W313" s="198"/>
      <c r="X313" s="201">
        <f>SUM(X314:X316)</f>
        <v>0</v>
      </c>
      <c r="Y313" s="12"/>
      <c r="Z313" s="12"/>
      <c r="AA313" s="12"/>
      <c r="AB313" s="12"/>
      <c r="AC313" s="12"/>
      <c r="AD313" s="12"/>
      <c r="AE313" s="12"/>
      <c r="AR313" s="202" t="s">
        <v>164</v>
      </c>
      <c r="AT313" s="203" t="s">
        <v>75</v>
      </c>
      <c r="AU313" s="203" t="s">
        <v>84</v>
      </c>
      <c r="AY313" s="202" t="s">
        <v>138</v>
      </c>
      <c r="BK313" s="204">
        <f>SUM(BK314:BK316)</f>
        <v>0</v>
      </c>
    </row>
    <row r="314" s="2" customFormat="1" ht="24.15" customHeight="1">
      <c r="A314" s="38"/>
      <c r="B314" s="39"/>
      <c r="C314" s="207" t="s">
        <v>533</v>
      </c>
      <c r="D314" s="207" t="s">
        <v>140</v>
      </c>
      <c r="E314" s="208" t="s">
        <v>534</v>
      </c>
      <c r="F314" s="209" t="s">
        <v>535</v>
      </c>
      <c r="G314" s="210" t="s">
        <v>508</v>
      </c>
      <c r="H314" s="211">
        <v>1</v>
      </c>
      <c r="I314" s="212"/>
      <c r="J314" s="212"/>
      <c r="K314" s="213">
        <f>ROUND(P314*H314,2)</f>
        <v>0</v>
      </c>
      <c r="L314" s="209" t="s">
        <v>536</v>
      </c>
      <c r="M314" s="44"/>
      <c r="N314" s="214" t="s">
        <v>20</v>
      </c>
      <c r="O314" s="215" t="s">
        <v>45</v>
      </c>
      <c r="P314" s="216">
        <f>I314+J314</f>
        <v>0</v>
      </c>
      <c r="Q314" s="216">
        <f>ROUND(I314*H314,2)</f>
        <v>0</v>
      </c>
      <c r="R314" s="216">
        <f>ROUND(J314*H314,2)</f>
        <v>0</v>
      </c>
      <c r="S314" s="84"/>
      <c r="T314" s="217">
        <f>S314*H314</f>
        <v>0</v>
      </c>
      <c r="U314" s="217">
        <v>0</v>
      </c>
      <c r="V314" s="217">
        <f>U314*H314</f>
        <v>0</v>
      </c>
      <c r="W314" s="217">
        <v>0</v>
      </c>
      <c r="X314" s="218">
        <f>W314*H314</f>
        <v>0</v>
      </c>
      <c r="Y314" s="38"/>
      <c r="Z314" s="38"/>
      <c r="AA314" s="38"/>
      <c r="AB314" s="38"/>
      <c r="AC314" s="38"/>
      <c r="AD314" s="38"/>
      <c r="AE314" s="38"/>
      <c r="AR314" s="219" t="s">
        <v>445</v>
      </c>
      <c r="AT314" s="219" t="s">
        <v>140</v>
      </c>
      <c r="AU314" s="219" t="s">
        <v>86</v>
      </c>
      <c r="AY314" s="17" t="s">
        <v>138</v>
      </c>
      <c r="BE314" s="220">
        <f>IF(O314="základní",K314,0)</f>
        <v>0</v>
      </c>
      <c r="BF314" s="220">
        <f>IF(O314="snížená",K314,0)</f>
        <v>0</v>
      </c>
      <c r="BG314" s="220">
        <f>IF(O314="zákl. přenesená",K314,0)</f>
        <v>0</v>
      </c>
      <c r="BH314" s="220">
        <f>IF(O314="sníž. přenesená",K314,0)</f>
        <v>0</v>
      </c>
      <c r="BI314" s="220">
        <f>IF(O314="nulová",K314,0)</f>
        <v>0</v>
      </c>
      <c r="BJ314" s="17" t="s">
        <v>84</v>
      </c>
      <c r="BK314" s="220">
        <f>ROUND(P314*H314,2)</f>
        <v>0</v>
      </c>
      <c r="BL314" s="17" t="s">
        <v>445</v>
      </c>
      <c r="BM314" s="219" t="s">
        <v>537</v>
      </c>
    </row>
    <row r="315" s="2" customFormat="1">
      <c r="A315" s="38"/>
      <c r="B315" s="39"/>
      <c r="C315" s="40"/>
      <c r="D315" s="221" t="s">
        <v>147</v>
      </c>
      <c r="E315" s="40"/>
      <c r="F315" s="222" t="s">
        <v>538</v>
      </c>
      <c r="G315" s="40"/>
      <c r="H315" s="40"/>
      <c r="I315" s="223"/>
      <c r="J315" s="223"/>
      <c r="K315" s="40"/>
      <c r="L315" s="40"/>
      <c r="M315" s="44"/>
      <c r="N315" s="224"/>
      <c r="O315" s="225"/>
      <c r="P315" s="84"/>
      <c r="Q315" s="84"/>
      <c r="R315" s="84"/>
      <c r="S315" s="84"/>
      <c r="T315" s="84"/>
      <c r="U315" s="84"/>
      <c r="V315" s="84"/>
      <c r="W315" s="84"/>
      <c r="X315" s="85"/>
      <c r="Y315" s="38"/>
      <c r="Z315" s="38"/>
      <c r="AA315" s="38"/>
      <c r="AB315" s="38"/>
      <c r="AC315" s="38"/>
      <c r="AD315" s="38"/>
      <c r="AE315" s="38"/>
      <c r="AT315" s="17" t="s">
        <v>147</v>
      </c>
      <c r="AU315" s="17" t="s">
        <v>86</v>
      </c>
    </row>
    <row r="316" s="13" customFormat="1">
      <c r="A316" s="13"/>
      <c r="B316" s="226"/>
      <c r="C316" s="227"/>
      <c r="D316" s="228" t="s">
        <v>149</v>
      </c>
      <c r="E316" s="229" t="s">
        <v>20</v>
      </c>
      <c r="F316" s="230" t="s">
        <v>448</v>
      </c>
      <c r="G316" s="227"/>
      <c r="H316" s="231">
        <v>1</v>
      </c>
      <c r="I316" s="232"/>
      <c r="J316" s="232"/>
      <c r="K316" s="227"/>
      <c r="L316" s="227"/>
      <c r="M316" s="233"/>
      <c r="N316" s="260"/>
      <c r="O316" s="261"/>
      <c r="P316" s="261"/>
      <c r="Q316" s="261"/>
      <c r="R316" s="261"/>
      <c r="S316" s="261"/>
      <c r="T316" s="261"/>
      <c r="U316" s="261"/>
      <c r="V316" s="261"/>
      <c r="W316" s="261"/>
      <c r="X316" s="262"/>
      <c r="Y316" s="13"/>
      <c r="Z316" s="13"/>
      <c r="AA316" s="13"/>
      <c r="AB316" s="13"/>
      <c r="AC316" s="13"/>
      <c r="AD316" s="13"/>
      <c r="AE316" s="13"/>
      <c r="AT316" s="237" t="s">
        <v>149</v>
      </c>
      <c r="AU316" s="237" t="s">
        <v>86</v>
      </c>
      <c r="AV316" s="13" t="s">
        <v>86</v>
      </c>
      <c r="AW316" s="13" t="s">
        <v>5</v>
      </c>
      <c r="AX316" s="13" t="s">
        <v>84</v>
      </c>
      <c r="AY316" s="237" t="s">
        <v>138</v>
      </c>
    </row>
    <row r="317" s="2" customFormat="1" ht="6.96" customHeight="1">
      <c r="A317" s="38"/>
      <c r="B317" s="59"/>
      <c r="C317" s="60"/>
      <c r="D317" s="60"/>
      <c r="E317" s="60"/>
      <c r="F317" s="60"/>
      <c r="G317" s="60"/>
      <c r="H317" s="60"/>
      <c r="I317" s="60"/>
      <c r="J317" s="60"/>
      <c r="K317" s="60"/>
      <c r="L317" s="60"/>
      <c r="M317" s="44"/>
      <c r="N317" s="38"/>
      <c r="P317" s="38"/>
      <c r="Q317" s="38"/>
      <c r="R317" s="38"/>
      <c r="S317" s="38"/>
      <c r="T317" s="38"/>
      <c r="U317" s="38"/>
      <c r="V317" s="38"/>
      <c r="W317" s="38"/>
      <c r="X317" s="38"/>
      <c r="Y317" s="38"/>
      <c r="Z317" s="38"/>
      <c r="AA317" s="38"/>
      <c r="AB317" s="38"/>
      <c r="AC317" s="38"/>
      <c r="AD317" s="38"/>
      <c r="AE317" s="38"/>
    </row>
  </sheetData>
  <sheetProtection sheet="1" autoFilter="0" formatColumns="0" formatRows="0" objects="1" scenarios="1" spinCount="100000" saltValue="tAFiZ8LuamYWEMApHc7yBBCp+Jjj/c/4n3goBz9BzAK9isCA7O1CZlhftbvfvRE7e5l3/ndI1OyUZbNngyobmg==" hashValue="vG/Rra9IME5Y3zGc1fkV3wU/WJEiVBLq25XQY8xlSaWH1ayRRCYwpjcHscrk62lzy8za5M4Gzxmhmchxe2Lo+g==" algorithmName="SHA-512" password="CC35"/>
  <autoFilter ref="C95:L316"/>
  <mergeCells count="9">
    <mergeCell ref="E7:H7"/>
    <mergeCell ref="E9:H9"/>
    <mergeCell ref="E18:H18"/>
    <mergeCell ref="E27:H27"/>
    <mergeCell ref="E50:H50"/>
    <mergeCell ref="E52:H52"/>
    <mergeCell ref="E86:H86"/>
    <mergeCell ref="E88:H88"/>
    <mergeCell ref="M2:Z2"/>
  </mergeCells>
  <hyperlinks>
    <hyperlink ref="F100" r:id="rId1" display="https://podminky.urs.cz/item/CS_URS_2022_02/112101101"/>
    <hyperlink ref="F103" r:id="rId2" display="https://podminky.urs.cz/item/CS_URS_2022_02/112111111"/>
    <hyperlink ref="F105" r:id="rId3" display="https://podminky.urs.cz/item/CS_URS_2022_02/112201152"/>
    <hyperlink ref="F107" r:id="rId4" display="https://podminky.urs.cz/item/CS_URS_2022_02/112211111"/>
    <hyperlink ref="F109" r:id="rId5" display="https://podminky.urs.cz/item/CS_URS_2022_02/113107343"/>
    <hyperlink ref="F115" r:id="rId6" display="https://podminky.urs.cz/item/CS_URS_2022_02/121151123"/>
    <hyperlink ref="F120" r:id="rId7" display="https://podminky.urs.cz/item/CS_URS_2022_02/122251104"/>
    <hyperlink ref="F124" r:id="rId8" display="https://podminky.urs.cz/item/CS_URS_2022_02/124253101"/>
    <hyperlink ref="F129" r:id="rId9" display="https://podminky.urs.cz/item/CS_URS_2022_02/132251104"/>
    <hyperlink ref="F132" r:id="rId10" display="https://podminky.urs.cz/item/CS_URS_2022_02/162751117"/>
    <hyperlink ref="F139" r:id="rId11" display="https://podminky.urs.cz/item/CS_URS_2022_02/162751119"/>
    <hyperlink ref="F146" r:id="rId12" display="https://podminky.urs.cz/item/CS_URS_2022_02/171201221"/>
    <hyperlink ref="F153" r:id="rId13" display="https://podminky.urs.cz/item/CS_URS_2022_02/174251201"/>
    <hyperlink ref="F155" r:id="rId14" display="https://podminky.urs.cz/item/CS_URS_2022_02/181111134"/>
    <hyperlink ref="F158" r:id="rId15" display="https://podminky.urs.cz/item/CS_URS_2022_02/181951112"/>
    <hyperlink ref="F161" r:id="rId16" display="https://podminky.urs.cz/item/CS_URS_2022_02/184813211"/>
    <hyperlink ref="F164" r:id="rId17" display="https://podminky.urs.cz/item/CS_URS_2022_02/181152302"/>
    <hyperlink ref="F167" r:id="rId18" display="https://podminky.urs.cz/item/CS_URS_2022_02/167103101"/>
    <hyperlink ref="F170" r:id="rId19" display="https://podminky.urs.cz/item/CS_URS_2022_02/162406111"/>
    <hyperlink ref="F173" r:id="rId20" display="https://podminky.urs.cz/item/CS_URS_2022_02/181111133"/>
    <hyperlink ref="F176" r:id="rId21" display="https://podminky.urs.cz/item/CS_URS_2022_02/182201101"/>
    <hyperlink ref="F179" r:id="rId22" display="https://podminky.urs.cz/item/CS_URS_2022_02/182151111"/>
    <hyperlink ref="F184" r:id="rId23" display="https://podminky.urs.cz/item/CS_URS_2022_02/181151331"/>
    <hyperlink ref="F187" r:id="rId24" display="https://podminky.urs.cz/item/CS_URS_2022_02/181006113"/>
    <hyperlink ref="F190" r:id="rId25" display="https://podminky.urs.cz/item/CS_URS_2022_02/181411121"/>
    <hyperlink ref="F196" r:id="rId26" display="https://podminky.urs.cz/item/CS_URS_2022_02/212750101"/>
    <hyperlink ref="F200" r:id="rId27" display="https://podminky.urs.cz/item/CS_URS_2022_02/327121111"/>
    <hyperlink ref="F206" r:id="rId28" display="https://podminky.urs.cz/item/CS_URS_2022_02/463212111"/>
    <hyperlink ref="F209" r:id="rId29" display="https://podminky.urs.cz/item/CS_URS_2022_02/463212191"/>
    <hyperlink ref="F212" r:id="rId30" display="https://podminky.urs.cz/item/CS_URS_2022_02/464511124"/>
    <hyperlink ref="F216" r:id="rId31" display="https://podminky.urs.cz/item/CS_URS_2022_02/561061131"/>
    <hyperlink ref="F223" r:id="rId32" display="https://podminky.urs.cz/item/CS_URS_2022_02/564851111"/>
    <hyperlink ref="F226" r:id="rId33" display="https://podminky.urs.cz/item/CS_URS_2022_02/564851111"/>
    <hyperlink ref="F229" r:id="rId34" display="https://podminky.urs.cz/item/CS_URS_2022_02/573111114"/>
    <hyperlink ref="F232" r:id="rId35" display="https://podminky.urs.cz/item/CS_URS_2022_02/565155121"/>
    <hyperlink ref="F235" r:id="rId36" display="https://podminky.urs.cz/item/CS_URS_2022_02/573211112"/>
    <hyperlink ref="F238" r:id="rId37" display="https://podminky.urs.cz/item/CS_URS_2022_02/577134121"/>
    <hyperlink ref="F241" r:id="rId38" display="https://podminky.urs.cz/item/CS_URS_2022_02/569941131"/>
    <hyperlink ref="F245" r:id="rId39" display="https://podminky.urs.cz/item/CS_URS_2022_02/919732211"/>
    <hyperlink ref="F251" r:id="rId40" display="https://podminky.urs.cz/item/CS_URS_2022_02/997221551"/>
    <hyperlink ref="F254" r:id="rId41" display="https://podminky.urs.cz/item/CS_URS_2022_02/997221559"/>
    <hyperlink ref="F257" r:id="rId42" display="https://podminky.urs.cz/item/CS_URS_2022_02/997221645"/>
    <hyperlink ref="F260" r:id="rId43" display="https://podminky.urs.cz/item/CS_URS_2022_02/998225111"/>
    <hyperlink ref="F264" r:id="rId44" display="https://podminky.urs.cz/item/CS_URS_2022_02/011103000"/>
    <hyperlink ref="F267" r:id="rId45" display="https://podminky.urs.cz/item/CS_URS_2022_02/011114000"/>
    <hyperlink ref="F270" r:id="rId46" display="https://podminky.urs.cz/item/CS_URS_2022_02/011324000"/>
    <hyperlink ref="F273" r:id="rId47" display="https://podminky.urs.cz/item/CS_URS_2022_02/012103000"/>
    <hyperlink ref="F276" r:id="rId48" display="https://podminky.urs.cz/item/CS_URS_2022_02/012203000"/>
    <hyperlink ref="F279" r:id="rId49" display="https://podminky.urs.cz/item/CS_URS_2022_02/012303000"/>
    <hyperlink ref="F282" r:id="rId50" display="https://podminky.urs.cz/item/CS_URS_2022_02/013203000"/>
    <hyperlink ref="F286" r:id="rId51" display="https://podminky.urs.cz/item/CS_URS_2022_02/013254000"/>
    <hyperlink ref="F290" r:id="rId52" display="https://podminky.urs.cz/item/CS_URS_2022_02/031203000"/>
    <hyperlink ref="F293" r:id="rId53" display="https://podminky.urs.cz/item/CS_URS_2022_02/032803000"/>
    <hyperlink ref="F297" r:id="rId54" display="https://podminky.urs.cz/item/CS_URS_2022_02/032903000"/>
    <hyperlink ref="F300" r:id="rId55" display="https://podminky.urs.cz/item/CS_URS_2022_02/035103001"/>
    <hyperlink ref="F304" r:id="rId56" display="https://podminky.urs.cz/item/CS_URS_2022_02/039103000"/>
    <hyperlink ref="F308" r:id="rId57" display="https://podminky.urs.cz/item/CS_URS_2022_02/043134000"/>
    <hyperlink ref="F315" r:id="rId58" display="https://podminky.urs.cz/item/CS_URS_2022_01/091504000"/>
  </hyperlinks>
  <pageMargins left="0.39375" right="0.39375" top="0.39375" bottom="0.39375" header="0" footer="0"/>
  <pageSetup paperSize="9" orientation="portrait" blackAndWhite="1" fitToHeight="100"/>
  <headerFooter>
    <oddFooter>&amp;CStrana &amp;P z &amp;N</oddFooter>
  </headerFooter>
  <drawing r:id="rId5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7" t="s">
        <v>89</v>
      </c>
    </row>
    <row r="3" s="1" customFormat="1" ht="6.96" customHeight="1">
      <c r="B3" s="129"/>
      <c r="C3" s="130"/>
      <c r="D3" s="130"/>
      <c r="E3" s="130"/>
      <c r="F3" s="130"/>
      <c r="G3" s="130"/>
      <c r="H3" s="130"/>
      <c r="I3" s="130"/>
      <c r="J3" s="130"/>
      <c r="K3" s="130"/>
      <c r="L3" s="130"/>
      <c r="M3" s="20"/>
      <c r="AT3" s="17" t="s">
        <v>86</v>
      </c>
    </row>
    <row r="4" s="1" customFormat="1" ht="24.96" customHeight="1">
      <c r="B4" s="20"/>
      <c r="D4" s="131" t="s">
        <v>93</v>
      </c>
      <c r="M4" s="20"/>
      <c r="N4" s="132" t="s">
        <v>11</v>
      </c>
      <c r="AT4" s="17" t="s">
        <v>4</v>
      </c>
    </row>
    <row r="5" s="1" customFormat="1" ht="6.96" customHeight="1">
      <c r="B5" s="20"/>
      <c r="M5" s="20"/>
    </row>
    <row r="6" s="1" customFormat="1" ht="12" customHeight="1">
      <c r="B6" s="20"/>
      <c r="D6" s="133" t="s">
        <v>17</v>
      </c>
      <c r="M6" s="20"/>
    </row>
    <row r="7" s="1" customFormat="1" ht="16.5" customHeight="1">
      <c r="B7" s="20"/>
      <c r="E7" s="134" t="str">
        <f>'Rekapitulace stavby'!K6</f>
        <v>Realizace SZ Košatka n. O. - C5 (1. část) + P26 + O6</v>
      </c>
      <c r="F7" s="133"/>
      <c r="G7" s="133"/>
      <c r="H7" s="133"/>
      <c r="M7" s="20"/>
    </row>
    <row r="8" s="2" customFormat="1" ht="12" customHeight="1">
      <c r="A8" s="38"/>
      <c r="B8" s="44"/>
      <c r="C8" s="38"/>
      <c r="D8" s="133" t="s">
        <v>94</v>
      </c>
      <c r="E8" s="38"/>
      <c r="F8" s="38"/>
      <c r="G8" s="38"/>
      <c r="H8" s="38"/>
      <c r="I8" s="38"/>
      <c r="J8" s="38"/>
      <c r="K8" s="38"/>
      <c r="L8" s="38"/>
      <c r="M8" s="135"/>
      <c r="S8" s="38"/>
      <c r="T8" s="38"/>
      <c r="U8" s="38"/>
      <c r="V8" s="38"/>
      <c r="W8" s="38"/>
      <c r="X8" s="38"/>
      <c r="Y8" s="38"/>
      <c r="Z8" s="38"/>
      <c r="AA8" s="38"/>
      <c r="AB8" s="38"/>
      <c r="AC8" s="38"/>
      <c r="AD8" s="38"/>
      <c r="AE8" s="38"/>
    </row>
    <row r="9" s="2" customFormat="1" ht="16.5" customHeight="1">
      <c r="A9" s="38"/>
      <c r="B9" s="44"/>
      <c r="C9" s="38"/>
      <c r="D9" s="38"/>
      <c r="E9" s="136" t="s">
        <v>539</v>
      </c>
      <c r="F9" s="38"/>
      <c r="G9" s="38"/>
      <c r="H9" s="38"/>
      <c r="I9" s="38"/>
      <c r="J9" s="38"/>
      <c r="K9" s="38"/>
      <c r="L9" s="38"/>
      <c r="M9" s="135"/>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38"/>
      <c r="M10" s="135"/>
      <c r="S10" s="38"/>
      <c r="T10" s="38"/>
      <c r="U10" s="38"/>
      <c r="V10" s="38"/>
      <c r="W10" s="38"/>
      <c r="X10" s="38"/>
      <c r="Y10" s="38"/>
      <c r="Z10" s="38"/>
      <c r="AA10" s="38"/>
      <c r="AB10" s="38"/>
      <c r="AC10" s="38"/>
      <c r="AD10" s="38"/>
      <c r="AE10" s="38"/>
    </row>
    <row r="11" s="2" customFormat="1" ht="12" customHeight="1">
      <c r="A11" s="38"/>
      <c r="B11" s="44"/>
      <c r="C11" s="38"/>
      <c r="D11" s="133" t="s">
        <v>19</v>
      </c>
      <c r="E11" s="38"/>
      <c r="F11" s="137" t="s">
        <v>20</v>
      </c>
      <c r="G11" s="38"/>
      <c r="H11" s="38"/>
      <c r="I11" s="133" t="s">
        <v>21</v>
      </c>
      <c r="J11" s="137" t="s">
        <v>20</v>
      </c>
      <c r="K11" s="38"/>
      <c r="L11" s="38"/>
      <c r="M11" s="135"/>
      <c r="S11" s="38"/>
      <c r="T11" s="38"/>
      <c r="U11" s="38"/>
      <c r="V11" s="38"/>
      <c r="W11" s="38"/>
      <c r="X11" s="38"/>
      <c r="Y11" s="38"/>
      <c r="Z11" s="38"/>
      <c r="AA11" s="38"/>
      <c r="AB11" s="38"/>
      <c r="AC11" s="38"/>
      <c r="AD11" s="38"/>
      <c r="AE11" s="38"/>
    </row>
    <row r="12" s="2" customFormat="1" ht="12" customHeight="1">
      <c r="A12" s="38"/>
      <c r="B12" s="44"/>
      <c r="C12" s="38"/>
      <c r="D12" s="133" t="s">
        <v>22</v>
      </c>
      <c r="E12" s="38"/>
      <c r="F12" s="137" t="s">
        <v>23</v>
      </c>
      <c r="G12" s="38"/>
      <c r="H12" s="38"/>
      <c r="I12" s="133" t="s">
        <v>24</v>
      </c>
      <c r="J12" s="138" t="str">
        <f>'Rekapitulace stavby'!AN8</f>
        <v>8. 10. 2021</v>
      </c>
      <c r="K12" s="38"/>
      <c r="L12" s="38"/>
      <c r="M12" s="135"/>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38"/>
      <c r="M13" s="135"/>
      <c r="S13" s="38"/>
      <c r="T13" s="38"/>
      <c r="U13" s="38"/>
      <c r="V13" s="38"/>
      <c r="W13" s="38"/>
      <c r="X13" s="38"/>
      <c r="Y13" s="38"/>
      <c r="Z13" s="38"/>
      <c r="AA13" s="38"/>
      <c r="AB13" s="38"/>
      <c r="AC13" s="38"/>
      <c r="AD13" s="38"/>
      <c r="AE13" s="38"/>
    </row>
    <row r="14" s="2" customFormat="1" ht="12" customHeight="1">
      <c r="A14" s="38"/>
      <c r="B14" s="44"/>
      <c r="C14" s="38"/>
      <c r="D14" s="133" t="s">
        <v>26</v>
      </c>
      <c r="E14" s="38"/>
      <c r="F14" s="38"/>
      <c r="G14" s="38"/>
      <c r="H14" s="38"/>
      <c r="I14" s="133" t="s">
        <v>27</v>
      </c>
      <c r="J14" s="137" t="s">
        <v>28</v>
      </c>
      <c r="K14" s="38"/>
      <c r="L14" s="38"/>
      <c r="M14" s="135"/>
      <c r="S14" s="38"/>
      <c r="T14" s="38"/>
      <c r="U14" s="38"/>
      <c r="V14" s="38"/>
      <c r="W14" s="38"/>
      <c r="X14" s="38"/>
      <c r="Y14" s="38"/>
      <c r="Z14" s="38"/>
      <c r="AA14" s="38"/>
      <c r="AB14" s="38"/>
      <c r="AC14" s="38"/>
      <c r="AD14" s="38"/>
      <c r="AE14" s="38"/>
    </row>
    <row r="15" s="2" customFormat="1" ht="18" customHeight="1">
      <c r="A15" s="38"/>
      <c r="B15" s="44"/>
      <c r="C15" s="38"/>
      <c r="D15" s="38"/>
      <c r="E15" s="137" t="s">
        <v>29</v>
      </c>
      <c r="F15" s="38"/>
      <c r="G15" s="38"/>
      <c r="H15" s="38"/>
      <c r="I15" s="133" t="s">
        <v>30</v>
      </c>
      <c r="J15" s="137" t="s">
        <v>20</v>
      </c>
      <c r="K15" s="38"/>
      <c r="L15" s="38"/>
      <c r="M15" s="135"/>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38"/>
      <c r="M16" s="135"/>
      <c r="S16" s="38"/>
      <c r="T16" s="38"/>
      <c r="U16" s="38"/>
      <c r="V16" s="38"/>
      <c r="W16" s="38"/>
      <c r="X16" s="38"/>
      <c r="Y16" s="38"/>
      <c r="Z16" s="38"/>
      <c r="AA16" s="38"/>
      <c r="AB16" s="38"/>
      <c r="AC16" s="38"/>
      <c r="AD16" s="38"/>
      <c r="AE16" s="38"/>
    </row>
    <row r="17" s="2" customFormat="1" ht="12" customHeight="1">
      <c r="A17" s="38"/>
      <c r="B17" s="44"/>
      <c r="C17" s="38"/>
      <c r="D17" s="133" t="s">
        <v>31</v>
      </c>
      <c r="E17" s="38"/>
      <c r="F17" s="38"/>
      <c r="G17" s="38"/>
      <c r="H17" s="38"/>
      <c r="I17" s="133" t="s">
        <v>27</v>
      </c>
      <c r="J17" s="33" t="str">
        <f>'Rekapitulace stavby'!AN13</f>
        <v>Vyplň údaj</v>
      </c>
      <c r="K17" s="38"/>
      <c r="L17" s="38"/>
      <c r="M17" s="135"/>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7"/>
      <c r="G18" s="137"/>
      <c r="H18" s="137"/>
      <c r="I18" s="133" t="s">
        <v>30</v>
      </c>
      <c r="J18" s="33" t="str">
        <f>'Rekapitulace stavby'!AN14</f>
        <v>Vyplň údaj</v>
      </c>
      <c r="K18" s="38"/>
      <c r="L18" s="38"/>
      <c r="M18" s="135"/>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38"/>
      <c r="M19" s="135"/>
      <c r="S19" s="38"/>
      <c r="T19" s="38"/>
      <c r="U19" s="38"/>
      <c r="V19" s="38"/>
      <c r="W19" s="38"/>
      <c r="X19" s="38"/>
      <c r="Y19" s="38"/>
      <c r="Z19" s="38"/>
      <c r="AA19" s="38"/>
      <c r="AB19" s="38"/>
      <c r="AC19" s="38"/>
      <c r="AD19" s="38"/>
      <c r="AE19" s="38"/>
    </row>
    <row r="20" s="2" customFormat="1" ht="12" customHeight="1">
      <c r="A20" s="38"/>
      <c r="B20" s="44"/>
      <c r="C20" s="38"/>
      <c r="D20" s="133" t="s">
        <v>33</v>
      </c>
      <c r="E20" s="38"/>
      <c r="F20" s="38"/>
      <c r="G20" s="38"/>
      <c r="H20" s="38"/>
      <c r="I20" s="133" t="s">
        <v>27</v>
      </c>
      <c r="J20" s="137" t="s">
        <v>34</v>
      </c>
      <c r="K20" s="38"/>
      <c r="L20" s="38"/>
      <c r="M20" s="135"/>
      <c r="S20" s="38"/>
      <c r="T20" s="38"/>
      <c r="U20" s="38"/>
      <c r="V20" s="38"/>
      <c r="W20" s="38"/>
      <c r="X20" s="38"/>
      <c r="Y20" s="38"/>
      <c r="Z20" s="38"/>
      <c r="AA20" s="38"/>
      <c r="AB20" s="38"/>
      <c r="AC20" s="38"/>
      <c r="AD20" s="38"/>
      <c r="AE20" s="38"/>
    </row>
    <row r="21" s="2" customFormat="1" ht="18" customHeight="1">
      <c r="A21" s="38"/>
      <c r="B21" s="44"/>
      <c r="C21" s="38"/>
      <c r="D21" s="38"/>
      <c r="E21" s="137" t="s">
        <v>35</v>
      </c>
      <c r="F21" s="38"/>
      <c r="G21" s="38"/>
      <c r="H21" s="38"/>
      <c r="I21" s="133" t="s">
        <v>30</v>
      </c>
      <c r="J21" s="137" t="s">
        <v>36</v>
      </c>
      <c r="K21" s="38"/>
      <c r="L21" s="38"/>
      <c r="M21" s="135"/>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38"/>
      <c r="M22" s="135"/>
      <c r="S22" s="38"/>
      <c r="T22" s="38"/>
      <c r="U22" s="38"/>
      <c r="V22" s="38"/>
      <c r="W22" s="38"/>
      <c r="X22" s="38"/>
      <c r="Y22" s="38"/>
      <c r="Z22" s="38"/>
      <c r="AA22" s="38"/>
      <c r="AB22" s="38"/>
      <c r="AC22" s="38"/>
      <c r="AD22" s="38"/>
      <c r="AE22" s="38"/>
    </row>
    <row r="23" s="2" customFormat="1" ht="12" customHeight="1">
      <c r="A23" s="38"/>
      <c r="B23" s="44"/>
      <c r="C23" s="38"/>
      <c r="D23" s="133" t="s">
        <v>37</v>
      </c>
      <c r="E23" s="38"/>
      <c r="F23" s="38"/>
      <c r="G23" s="38"/>
      <c r="H23" s="38"/>
      <c r="I23" s="133" t="s">
        <v>27</v>
      </c>
      <c r="J23" s="137" t="s">
        <v>34</v>
      </c>
      <c r="K23" s="38"/>
      <c r="L23" s="38"/>
      <c r="M23" s="135"/>
      <c r="S23" s="38"/>
      <c r="T23" s="38"/>
      <c r="U23" s="38"/>
      <c r="V23" s="38"/>
      <c r="W23" s="38"/>
      <c r="X23" s="38"/>
      <c r="Y23" s="38"/>
      <c r="Z23" s="38"/>
      <c r="AA23" s="38"/>
      <c r="AB23" s="38"/>
      <c r="AC23" s="38"/>
      <c r="AD23" s="38"/>
      <c r="AE23" s="38"/>
    </row>
    <row r="24" s="2" customFormat="1" ht="18" customHeight="1">
      <c r="A24" s="38"/>
      <c r="B24" s="44"/>
      <c r="C24" s="38"/>
      <c r="D24" s="38"/>
      <c r="E24" s="137" t="s">
        <v>35</v>
      </c>
      <c r="F24" s="38"/>
      <c r="G24" s="38"/>
      <c r="H24" s="38"/>
      <c r="I24" s="133" t="s">
        <v>30</v>
      </c>
      <c r="J24" s="137" t="s">
        <v>36</v>
      </c>
      <c r="K24" s="38"/>
      <c r="L24" s="38"/>
      <c r="M24" s="135"/>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38"/>
      <c r="M25" s="135"/>
      <c r="S25" s="38"/>
      <c r="T25" s="38"/>
      <c r="U25" s="38"/>
      <c r="V25" s="38"/>
      <c r="W25" s="38"/>
      <c r="X25" s="38"/>
      <c r="Y25" s="38"/>
      <c r="Z25" s="38"/>
      <c r="AA25" s="38"/>
      <c r="AB25" s="38"/>
      <c r="AC25" s="38"/>
      <c r="AD25" s="38"/>
      <c r="AE25" s="38"/>
    </row>
    <row r="26" s="2" customFormat="1" ht="12" customHeight="1">
      <c r="A26" s="38"/>
      <c r="B26" s="44"/>
      <c r="C26" s="38"/>
      <c r="D26" s="133" t="s">
        <v>38</v>
      </c>
      <c r="E26" s="38"/>
      <c r="F26" s="38"/>
      <c r="G26" s="38"/>
      <c r="H26" s="38"/>
      <c r="I26" s="38"/>
      <c r="J26" s="38"/>
      <c r="K26" s="38"/>
      <c r="L26" s="38"/>
      <c r="M26" s="135"/>
      <c r="S26" s="38"/>
      <c r="T26" s="38"/>
      <c r="U26" s="38"/>
      <c r="V26" s="38"/>
      <c r="W26" s="38"/>
      <c r="X26" s="38"/>
      <c r="Y26" s="38"/>
      <c r="Z26" s="38"/>
      <c r="AA26" s="38"/>
      <c r="AB26" s="38"/>
      <c r="AC26" s="38"/>
      <c r="AD26" s="38"/>
      <c r="AE26" s="38"/>
    </row>
    <row r="27" s="8" customFormat="1" ht="16.5" customHeight="1">
      <c r="A27" s="139"/>
      <c r="B27" s="140"/>
      <c r="C27" s="139"/>
      <c r="D27" s="139"/>
      <c r="E27" s="141" t="s">
        <v>20</v>
      </c>
      <c r="F27" s="141"/>
      <c r="G27" s="141"/>
      <c r="H27" s="141"/>
      <c r="I27" s="139"/>
      <c r="J27" s="139"/>
      <c r="K27" s="139"/>
      <c r="L27" s="139"/>
      <c r="M27" s="142"/>
      <c r="S27" s="139"/>
      <c r="T27" s="139"/>
      <c r="U27" s="139"/>
      <c r="V27" s="139"/>
      <c r="W27" s="139"/>
      <c r="X27" s="139"/>
      <c r="Y27" s="139"/>
      <c r="Z27" s="139"/>
      <c r="AA27" s="139"/>
      <c r="AB27" s="139"/>
      <c r="AC27" s="139"/>
      <c r="AD27" s="139"/>
      <c r="AE27" s="139"/>
    </row>
    <row r="28" s="2" customFormat="1" ht="6.96" customHeight="1">
      <c r="A28" s="38"/>
      <c r="B28" s="44"/>
      <c r="C28" s="38"/>
      <c r="D28" s="38"/>
      <c r="E28" s="38"/>
      <c r="F28" s="38"/>
      <c r="G28" s="38"/>
      <c r="H28" s="38"/>
      <c r="I28" s="38"/>
      <c r="J28" s="38"/>
      <c r="K28" s="38"/>
      <c r="L28" s="38"/>
      <c r="M28" s="135"/>
      <c r="S28" s="38"/>
      <c r="T28" s="38"/>
      <c r="U28" s="38"/>
      <c r="V28" s="38"/>
      <c r="W28" s="38"/>
      <c r="X28" s="38"/>
      <c r="Y28" s="38"/>
      <c r="Z28" s="38"/>
      <c r="AA28" s="38"/>
      <c r="AB28" s="38"/>
      <c r="AC28" s="38"/>
      <c r="AD28" s="38"/>
      <c r="AE28" s="38"/>
    </row>
    <row r="29" s="2" customFormat="1" ht="6.96" customHeight="1">
      <c r="A29" s="38"/>
      <c r="B29" s="44"/>
      <c r="C29" s="38"/>
      <c r="D29" s="143"/>
      <c r="E29" s="143"/>
      <c r="F29" s="143"/>
      <c r="G29" s="143"/>
      <c r="H29" s="143"/>
      <c r="I29" s="143"/>
      <c r="J29" s="143"/>
      <c r="K29" s="143"/>
      <c r="L29" s="143"/>
      <c r="M29" s="135"/>
      <c r="S29" s="38"/>
      <c r="T29" s="38"/>
      <c r="U29" s="38"/>
      <c r="V29" s="38"/>
      <c r="W29" s="38"/>
      <c r="X29" s="38"/>
      <c r="Y29" s="38"/>
      <c r="Z29" s="38"/>
      <c r="AA29" s="38"/>
      <c r="AB29" s="38"/>
      <c r="AC29" s="38"/>
      <c r="AD29" s="38"/>
      <c r="AE29" s="38"/>
    </row>
    <row r="30" s="2" customFormat="1">
      <c r="A30" s="38"/>
      <c r="B30" s="44"/>
      <c r="C30" s="38"/>
      <c r="D30" s="38"/>
      <c r="E30" s="133" t="s">
        <v>96</v>
      </c>
      <c r="F30" s="38"/>
      <c r="G30" s="38"/>
      <c r="H30" s="38"/>
      <c r="I30" s="38"/>
      <c r="J30" s="38"/>
      <c r="K30" s="144">
        <f>I61</f>
        <v>0</v>
      </c>
      <c r="L30" s="38"/>
      <c r="M30" s="135"/>
      <c r="S30" s="38"/>
      <c r="T30" s="38"/>
      <c r="U30" s="38"/>
      <c r="V30" s="38"/>
      <c r="W30" s="38"/>
      <c r="X30" s="38"/>
      <c r="Y30" s="38"/>
      <c r="Z30" s="38"/>
      <c r="AA30" s="38"/>
      <c r="AB30" s="38"/>
      <c r="AC30" s="38"/>
      <c r="AD30" s="38"/>
      <c r="AE30" s="38"/>
    </row>
    <row r="31" s="2" customFormat="1">
      <c r="A31" s="38"/>
      <c r="B31" s="44"/>
      <c r="C31" s="38"/>
      <c r="D31" s="38"/>
      <c r="E31" s="133" t="s">
        <v>97</v>
      </c>
      <c r="F31" s="38"/>
      <c r="G31" s="38"/>
      <c r="H31" s="38"/>
      <c r="I31" s="38"/>
      <c r="J31" s="38"/>
      <c r="K31" s="144">
        <f>J61</f>
        <v>0</v>
      </c>
      <c r="L31" s="38"/>
      <c r="M31" s="135"/>
      <c r="S31" s="38"/>
      <c r="T31" s="38"/>
      <c r="U31" s="38"/>
      <c r="V31" s="38"/>
      <c r="W31" s="38"/>
      <c r="X31" s="38"/>
      <c r="Y31" s="38"/>
      <c r="Z31" s="38"/>
      <c r="AA31" s="38"/>
      <c r="AB31" s="38"/>
      <c r="AC31" s="38"/>
      <c r="AD31" s="38"/>
      <c r="AE31" s="38"/>
    </row>
    <row r="32" s="2" customFormat="1" ht="25.44" customHeight="1">
      <c r="A32" s="38"/>
      <c r="B32" s="44"/>
      <c r="C32" s="38"/>
      <c r="D32" s="145" t="s">
        <v>40</v>
      </c>
      <c r="E32" s="38"/>
      <c r="F32" s="38"/>
      <c r="G32" s="38"/>
      <c r="H32" s="38"/>
      <c r="I32" s="38"/>
      <c r="J32" s="38"/>
      <c r="K32" s="146">
        <f>ROUND(K91, 2)</f>
        <v>0</v>
      </c>
      <c r="L32" s="38"/>
      <c r="M32" s="135"/>
      <c r="S32" s="38"/>
      <c r="T32" s="38"/>
      <c r="U32" s="38"/>
      <c r="V32" s="38"/>
      <c r="W32" s="38"/>
      <c r="X32" s="38"/>
      <c r="Y32" s="38"/>
      <c r="Z32" s="38"/>
      <c r="AA32" s="38"/>
      <c r="AB32" s="38"/>
      <c r="AC32" s="38"/>
      <c r="AD32" s="38"/>
      <c r="AE32" s="38"/>
    </row>
    <row r="33" s="2" customFormat="1" ht="6.96" customHeight="1">
      <c r="A33" s="38"/>
      <c r="B33" s="44"/>
      <c r="C33" s="38"/>
      <c r="D33" s="143"/>
      <c r="E33" s="143"/>
      <c r="F33" s="143"/>
      <c r="G33" s="143"/>
      <c r="H33" s="143"/>
      <c r="I33" s="143"/>
      <c r="J33" s="143"/>
      <c r="K33" s="143"/>
      <c r="L33" s="143"/>
      <c r="M33" s="135"/>
      <c r="S33" s="38"/>
      <c r="T33" s="38"/>
      <c r="U33" s="38"/>
      <c r="V33" s="38"/>
      <c r="W33" s="38"/>
      <c r="X33" s="38"/>
      <c r="Y33" s="38"/>
      <c r="Z33" s="38"/>
      <c r="AA33" s="38"/>
      <c r="AB33" s="38"/>
      <c r="AC33" s="38"/>
      <c r="AD33" s="38"/>
      <c r="AE33" s="38"/>
    </row>
    <row r="34" s="2" customFormat="1" ht="14.4" customHeight="1">
      <c r="A34" s="38"/>
      <c r="B34" s="44"/>
      <c r="C34" s="38"/>
      <c r="D34" s="38"/>
      <c r="E34" s="38"/>
      <c r="F34" s="147" t="s">
        <v>42</v>
      </c>
      <c r="G34" s="38"/>
      <c r="H34" s="38"/>
      <c r="I34" s="147" t="s">
        <v>41</v>
      </c>
      <c r="J34" s="38"/>
      <c r="K34" s="147" t="s">
        <v>43</v>
      </c>
      <c r="L34" s="38"/>
      <c r="M34" s="135"/>
      <c r="S34" s="38"/>
      <c r="T34" s="38"/>
      <c r="U34" s="38"/>
      <c r="V34" s="38"/>
      <c r="W34" s="38"/>
      <c r="X34" s="38"/>
      <c r="Y34" s="38"/>
      <c r="Z34" s="38"/>
      <c r="AA34" s="38"/>
      <c r="AB34" s="38"/>
      <c r="AC34" s="38"/>
      <c r="AD34" s="38"/>
      <c r="AE34" s="38"/>
    </row>
    <row r="35" s="2" customFormat="1" ht="14.4" customHeight="1">
      <c r="A35" s="38"/>
      <c r="B35" s="44"/>
      <c r="C35" s="38"/>
      <c r="D35" s="148" t="s">
        <v>44</v>
      </c>
      <c r="E35" s="133" t="s">
        <v>45</v>
      </c>
      <c r="F35" s="144">
        <f>ROUND((SUM(BE91:BE230)),  2)</f>
        <v>0</v>
      </c>
      <c r="G35" s="38"/>
      <c r="H35" s="38"/>
      <c r="I35" s="149">
        <v>0.20999999999999999</v>
      </c>
      <c r="J35" s="38"/>
      <c r="K35" s="144">
        <f>ROUND(((SUM(BE91:BE230))*I35),  2)</f>
        <v>0</v>
      </c>
      <c r="L35" s="38"/>
      <c r="M35" s="135"/>
      <c r="S35" s="38"/>
      <c r="T35" s="38"/>
      <c r="U35" s="38"/>
      <c r="V35" s="38"/>
      <c r="W35" s="38"/>
      <c r="X35" s="38"/>
      <c r="Y35" s="38"/>
      <c r="Z35" s="38"/>
      <c r="AA35" s="38"/>
      <c r="AB35" s="38"/>
      <c r="AC35" s="38"/>
      <c r="AD35" s="38"/>
      <c r="AE35" s="38"/>
    </row>
    <row r="36" s="2" customFormat="1" ht="14.4" customHeight="1">
      <c r="A36" s="38"/>
      <c r="B36" s="44"/>
      <c r="C36" s="38"/>
      <c r="D36" s="38"/>
      <c r="E36" s="133" t="s">
        <v>46</v>
      </c>
      <c r="F36" s="144">
        <f>ROUND((SUM(BF91:BF230)),  2)</f>
        <v>0</v>
      </c>
      <c r="G36" s="38"/>
      <c r="H36" s="38"/>
      <c r="I36" s="149">
        <v>0.14999999999999999</v>
      </c>
      <c r="J36" s="38"/>
      <c r="K36" s="144">
        <f>ROUND(((SUM(BF91:BF230))*I36),  2)</f>
        <v>0</v>
      </c>
      <c r="L36" s="38"/>
      <c r="M36" s="135"/>
      <c r="S36" s="38"/>
      <c r="T36" s="38"/>
      <c r="U36" s="38"/>
      <c r="V36" s="38"/>
      <c r="W36" s="38"/>
      <c r="X36" s="38"/>
      <c r="Y36" s="38"/>
      <c r="Z36" s="38"/>
      <c r="AA36" s="38"/>
      <c r="AB36" s="38"/>
      <c r="AC36" s="38"/>
      <c r="AD36" s="38"/>
      <c r="AE36" s="38"/>
    </row>
    <row r="37" hidden="1" s="2" customFormat="1" ht="14.4" customHeight="1">
      <c r="A37" s="38"/>
      <c r="B37" s="44"/>
      <c r="C37" s="38"/>
      <c r="D37" s="38"/>
      <c r="E37" s="133" t="s">
        <v>47</v>
      </c>
      <c r="F37" s="144">
        <f>ROUND((SUM(BG91:BG230)),  2)</f>
        <v>0</v>
      </c>
      <c r="G37" s="38"/>
      <c r="H37" s="38"/>
      <c r="I37" s="149">
        <v>0.20999999999999999</v>
      </c>
      <c r="J37" s="38"/>
      <c r="K37" s="144">
        <f>0</f>
        <v>0</v>
      </c>
      <c r="L37" s="38"/>
      <c r="M37" s="135"/>
      <c r="S37" s="38"/>
      <c r="T37" s="38"/>
      <c r="U37" s="38"/>
      <c r="V37" s="38"/>
      <c r="W37" s="38"/>
      <c r="X37" s="38"/>
      <c r="Y37" s="38"/>
      <c r="Z37" s="38"/>
      <c r="AA37" s="38"/>
      <c r="AB37" s="38"/>
      <c r="AC37" s="38"/>
      <c r="AD37" s="38"/>
      <c r="AE37" s="38"/>
    </row>
    <row r="38" hidden="1" s="2" customFormat="1" ht="14.4" customHeight="1">
      <c r="A38" s="38"/>
      <c r="B38" s="44"/>
      <c r="C38" s="38"/>
      <c r="D38" s="38"/>
      <c r="E38" s="133" t="s">
        <v>48</v>
      </c>
      <c r="F38" s="144">
        <f>ROUND((SUM(BH91:BH230)),  2)</f>
        <v>0</v>
      </c>
      <c r="G38" s="38"/>
      <c r="H38" s="38"/>
      <c r="I38" s="149">
        <v>0.14999999999999999</v>
      </c>
      <c r="J38" s="38"/>
      <c r="K38" s="144">
        <f>0</f>
        <v>0</v>
      </c>
      <c r="L38" s="38"/>
      <c r="M38" s="135"/>
      <c r="S38" s="38"/>
      <c r="T38" s="38"/>
      <c r="U38" s="38"/>
      <c r="V38" s="38"/>
      <c r="W38" s="38"/>
      <c r="X38" s="38"/>
      <c r="Y38" s="38"/>
      <c r="Z38" s="38"/>
      <c r="AA38" s="38"/>
      <c r="AB38" s="38"/>
      <c r="AC38" s="38"/>
      <c r="AD38" s="38"/>
      <c r="AE38" s="38"/>
    </row>
    <row r="39" hidden="1" s="2" customFormat="1" ht="14.4" customHeight="1">
      <c r="A39" s="38"/>
      <c r="B39" s="44"/>
      <c r="C39" s="38"/>
      <c r="D39" s="38"/>
      <c r="E39" s="133" t="s">
        <v>49</v>
      </c>
      <c r="F39" s="144">
        <f>ROUND((SUM(BI91:BI230)),  2)</f>
        <v>0</v>
      </c>
      <c r="G39" s="38"/>
      <c r="H39" s="38"/>
      <c r="I39" s="149">
        <v>0</v>
      </c>
      <c r="J39" s="38"/>
      <c r="K39" s="144">
        <f>0</f>
        <v>0</v>
      </c>
      <c r="L39" s="38"/>
      <c r="M39" s="13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38"/>
      <c r="M40" s="135"/>
      <c r="S40" s="38"/>
      <c r="T40" s="38"/>
      <c r="U40" s="38"/>
      <c r="V40" s="38"/>
      <c r="W40" s="38"/>
      <c r="X40" s="38"/>
      <c r="Y40" s="38"/>
      <c r="Z40" s="38"/>
      <c r="AA40" s="38"/>
      <c r="AB40" s="38"/>
      <c r="AC40" s="38"/>
      <c r="AD40" s="38"/>
      <c r="AE40" s="38"/>
    </row>
    <row r="41" s="2" customFormat="1" ht="25.44" customHeight="1">
      <c r="A41" s="38"/>
      <c r="B41" s="44"/>
      <c r="C41" s="150"/>
      <c r="D41" s="151" t="s">
        <v>50</v>
      </c>
      <c r="E41" s="152"/>
      <c r="F41" s="152"/>
      <c r="G41" s="153" t="s">
        <v>51</v>
      </c>
      <c r="H41" s="154" t="s">
        <v>52</v>
      </c>
      <c r="I41" s="152"/>
      <c r="J41" s="152"/>
      <c r="K41" s="155">
        <f>SUM(K32:K39)</f>
        <v>0</v>
      </c>
      <c r="L41" s="156"/>
      <c r="M41" s="135"/>
      <c r="S41" s="38"/>
      <c r="T41" s="38"/>
      <c r="U41" s="38"/>
      <c r="V41" s="38"/>
      <c r="W41" s="38"/>
      <c r="X41" s="38"/>
      <c r="Y41" s="38"/>
      <c r="Z41" s="38"/>
      <c r="AA41" s="38"/>
      <c r="AB41" s="38"/>
      <c r="AC41" s="38"/>
      <c r="AD41" s="38"/>
      <c r="AE41" s="38"/>
    </row>
    <row r="42" s="2" customFormat="1" ht="14.4" customHeight="1">
      <c r="A42" s="38"/>
      <c r="B42" s="157"/>
      <c r="C42" s="158"/>
      <c r="D42" s="158"/>
      <c r="E42" s="158"/>
      <c r="F42" s="158"/>
      <c r="G42" s="158"/>
      <c r="H42" s="158"/>
      <c r="I42" s="158"/>
      <c r="J42" s="158"/>
      <c r="K42" s="158"/>
      <c r="L42" s="158"/>
      <c r="M42" s="135"/>
      <c r="S42" s="38"/>
      <c r="T42" s="38"/>
      <c r="U42" s="38"/>
      <c r="V42" s="38"/>
      <c r="W42" s="38"/>
      <c r="X42" s="38"/>
      <c r="Y42" s="38"/>
      <c r="Z42" s="38"/>
      <c r="AA42" s="38"/>
      <c r="AB42" s="38"/>
      <c r="AC42" s="38"/>
      <c r="AD42" s="38"/>
      <c r="AE42" s="38"/>
    </row>
    <row r="46" s="2" customFormat="1" ht="6.96" customHeight="1">
      <c r="A46" s="38"/>
      <c r="B46" s="159"/>
      <c r="C46" s="160"/>
      <c r="D46" s="160"/>
      <c r="E46" s="160"/>
      <c r="F46" s="160"/>
      <c r="G46" s="160"/>
      <c r="H46" s="160"/>
      <c r="I46" s="160"/>
      <c r="J46" s="160"/>
      <c r="K46" s="160"/>
      <c r="L46" s="160"/>
      <c r="M46" s="135"/>
      <c r="S46" s="38"/>
      <c r="T46" s="38"/>
      <c r="U46" s="38"/>
      <c r="V46" s="38"/>
      <c r="W46" s="38"/>
      <c r="X46" s="38"/>
      <c r="Y46" s="38"/>
      <c r="Z46" s="38"/>
      <c r="AA46" s="38"/>
      <c r="AB46" s="38"/>
      <c r="AC46" s="38"/>
      <c r="AD46" s="38"/>
      <c r="AE46" s="38"/>
    </row>
    <row r="47" s="2" customFormat="1" ht="24.96" customHeight="1">
      <c r="A47" s="38"/>
      <c r="B47" s="39"/>
      <c r="C47" s="23" t="s">
        <v>98</v>
      </c>
      <c r="D47" s="40"/>
      <c r="E47" s="40"/>
      <c r="F47" s="40"/>
      <c r="G47" s="40"/>
      <c r="H47" s="40"/>
      <c r="I47" s="40"/>
      <c r="J47" s="40"/>
      <c r="K47" s="40"/>
      <c r="L47" s="40"/>
      <c r="M47" s="135"/>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40"/>
      <c r="M48" s="135"/>
      <c r="S48" s="38"/>
      <c r="T48" s="38"/>
      <c r="U48" s="38"/>
      <c r="V48" s="38"/>
      <c r="W48" s="38"/>
      <c r="X48" s="38"/>
      <c r="Y48" s="38"/>
      <c r="Z48" s="38"/>
      <c r="AA48" s="38"/>
      <c r="AB48" s="38"/>
      <c r="AC48" s="38"/>
      <c r="AD48" s="38"/>
      <c r="AE48" s="38"/>
    </row>
    <row r="49" s="2" customFormat="1" ht="12" customHeight="1">
      <c r="A49" s="38"/>
      <c r="B49" s="39"/>
      <c r="C49" s="32" t="s">
        <v>17</v>
      </c>
      <c r="D49" s="40"/>
      <c r="E49" s="40"/>
      <c r="F49" s="40"/>
      <c r="G49" s="40"/>
      <c r="H49" s="40"/>
      <c r="I49" s="40"/>
      <c r="J49" s="40"/>
      <c r="K49" s="40"/>
      <c r="L49" s="40"/>
      <c r="M49" s="135"/>
      <c r="S49" s="38"/>
      <c r="T49" s="38"/>
      <c r="U49" s="38"/>
      <c r="V49" s="38"/>
      <c r="W49" s="38"/>
      <c r="X49" s="38"/>
      <c r="Y49" s="38"/>
      <c r="Z49" s="38"/>
      <c r="AA49" s="38"/>
      <c r="AB49" s="38"/>
      <c r="AC49" s="38"/>
      <c r="AD49" s="38"/>
      <c r="AE49" s="38"/>
    </row>
    <row r="50" s="2" customFormat="1" ht="16.5" customHeight="1">
      <c r="A50" s="38"/>
      <c r="B50" s="39"/>
      <c r="C50" s="40"/>
      <c r="D50" s="40"/>
      <c r="E50" s="161" t="str">
        <f>E7</f>
        <v>Realizace SZ Košatka n. O. - C5 (1. část) + P26 + O6</v>
      </c>
      <c r="F50" s="32"/>
      <c r="G50" s="32"/>
      <c r="H50" s="32"/>
      <c r="I50" s="40"/>
      <c r="J50" s="40"/>
      <c r="K50" s="40"/>
      <c r="L50" s="40"/>
      <c r="M50" s="135"/>
      <c r="S50" s="38"/>
      <c r="T50" s="38"/>
      <c r="U50" s="38"/>
      <c r="V50" s="38"/>
      <c r="W50" s="38"/>
      <c r="X50" s="38"/>
      <c r="Y50" s="38"/>
      <c r="Z50" s="38"/>
      <c r="AA50" s="38"/>
      <c r="AB50" s="38"/>
      <c r="AC50" s="38"/>
      <c r="AD50" s="38"/>
      <c r="AE50" s="38"/>
    </row>
    <row r="51" s="2" customFormat="1" ht="12" customHeight="1">
      <c r="A51" s="38"/>
      <c r="B51" s="39"/>
      <c r="C51" s="32" t="s">
        <v>94</v>
      </c>
      <c r="D51" s="40"/>
      <c r="E51" s="40"/>
      <c r="F51" s="40"/>
      <c r="G51" s="40"/>
      <c r="H51" s="40"/>
      <c r="I51" s="40"/>
      <c r="J51" s="40"/>
      <c r="K51" s="40"/>
      <c r="L51" s="40"/>
      <c r="M51" s="135"/>
      <c r="S51" s="38"/>
      <c r="T51" s="38"/>
      <c r="U51" s="38"/>
      <c r="V51" s="38"/>
      <c r="W51" s="38"/>
      <c r="X51" s="38"/>
      <c r="Y51" s="38"/>
      <c r="Z51" s="38"/>
      <c r="AA51" s="38"/>
      <c r="AB51" s="38"/>
      <c r="AC51" s="38"/>
      <c r="AD51" s="38"/>
      <c r="AE51" s="38"/>
    </row>
    <row r="52" s="2" customFormat="1" ht="16.5" customHeight="1">
      <c r="A52" s="38"/>
      <c r="B52" s="39"/>
      <c r="C52" s="40"/>
      <c r="D52" s="40"/>
      <c r="E52" s="69" t="str">
        <f>E9</f>
        <v>SO 104 - 003.02 - Propustek P25</v>
      </c>
      <c r="F52" s="40"/>
      <c r="G52" s="40"/>
      <c r="H52" s="40"/>
      <c r="I52" s="40"/>
      <c r="J52" s="40"/>
      <c r="K52" s="40"/>
      <c r="L52" s="40"/>
      <c r="M52" s="135"/>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40"/>
      <c r="M53" s="135"/>
      <c r="S53" s="38"/>
      <c r="T53" s="38"/>
      <c r="U53" s="38"/>
      <c r="V53" s="38"/>
      <c r="W53" s="38"/>
      <c r="X53" s="38"/>
      <c r="Y53" s="38"/>
      <c r="Z53" s="38"/>
      <c r="AA53" s="38"/>
      <c r="AB53" s="38"/>
      <c r="AC53" s="38"/>
      <c r="AD53" s="38"/>
      <c r="AE53" s="38"/>
    </row>
    <row r="54" s="2" customFormat="1" ht="12" customHeight="1">
      <c r="A54" s="38"/>
      <c r="B54" s="39"/>
      <c r="C54" s="32" t="s">
        <v>22</v>
      </c>
      <c r="D54" s="40"/>
      <c r="E54" s="40"/>
      <c r="F54" s="27" t="str">
        <f>F12</f>
        <v>Obec Stará Ves nad Ondřejnicí</v>
      </c>
      <c r="G54" s="40"/>
      <c r="H54" s="40"/>
      <c r="I54" s="32" t="s">
        <v>24</v>
      </c>
      <c r="J54" s="72" t="str">
        <f>IF(J12="","",J12)</f>
        <v>8. 10. 2021</v>
      </c>
      <c r="K54" s="40"/>
      <c r="L54" s="40"/>
      <c r="M54" s="135"/>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40"/>
      <c r="M55" s="135"/>
      <c r="S55" s="38"/>
      <c r="T55" s="38"/>
      <c r="U55" s="38"/>
      <c r="V55" s="38"/>
      <c r="W55" s="38"/>
      <c r="X55" s="38"/>
      <c r="Y55" s="38"/>
      <c r="Z55" s="38"/>
      <c r="AA55" s="38"/>
      <c r="AB55" s="38"/>
      <c r="AC55" s="38"/>
      <c r="AD55" s="38"/>
      <c r="AE55" s="38"/>
    </row>
    <row r="56" s="2" customFormat="1" ht="25.65" customHeight="1">
      <c r="A56" s="38"/>
      <c r="B56" s="39"/>
      <c r="C56" s="32" t="s">
        <v>26</v>
      </c>
      <c r="D56" s="40"/>
      <c r="E56" s="40"/>
      <c r="F56" s="27" t="str">
        <f>E15</f>
        <v>ČR-SPÚ, KPÚ pro MS kraj, Pobočka Frýdek-Místek</v>
      </c>
      <c r="G56" s="40"/>
      <c r="H56" s="40"/>
      <c r="I56" s="32" t="s">
        <v>33</v>
      </c>
      <c r="J56" s="36" t="str">
        <f>E21</f>
        <v>GEOCENTRUM, spol. s r. o.</v>
      </c>
      <c r="K56" s="40"/>
      <c r="L56" s="40"/>
      <c r="M56" s="135"/>
      <c r="S56" s="38"/>
      <c r="T56" s="38"/>
      <c r="U56" s="38"/>
      <c r="V56" s="38"/>
      <c r="W56" s="38"/>
      <c r="X56" s="38"/>
      <c r="Y56" s="38"/>
      <c r="Z56" s="38"/>
      <c r="AA56" s="38"/>
      <c r="AB56" s="38"/>
      <c r="AC56" s="38"/>
      <c r="AD56" s="38"/>
      <c r="AE56" s="38"/>
    </row>
    <row r="57" s="2" customFormat="1" ht="25.65" customHeight="1">
      <c r="A57" s="38"/>
      <c r="B57" s="39"/>
      <c r="C57" s="32" t="s">
        <v>31</v>
      </c>
      <c r="D57" s="40"/>
      <c r="E57" s="40"/>
      <c r="F57" s="27" t="str">
        <f>IF(E18="","",E18)</f>
        <v>Vyplň údaj</v>
      </c>
      <c r="G57" s="40"/>
      <c r="H57" s="40"/>
      <c r="I57" s="32" t="s">
        <v>37</v>
      </c>
      <c r="J57" s="36" t="str">
        <f>E24</f>
        <v>GEOCENTRUM, spol. s r. o.</v>
      </c>
      <c r="K57" s="40"/>
      <c r="L57" s="40"/>
      <c r="M57" s="135"/>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40"/>
      <c r="M58" s="135"/>
      <c r="S58" s="38"/>
      <c r="T58" s="38"/>
      <c r="U58" s="38"/>
      <c r="V58" s="38"/>
      <c r="W58" s="38"/>
      <c r="X58" s="38"/>
      <c r="Y58" s="38"/>
      <c r="Z58" s="38"/>
      <c r="AA58" s="38"/>
      <c r="AB58" s="38"/>
      <c r="AC58" s="38"/>
      <c r="AD58" s="38"/>
      <c r="AE58" s="38"/>
    </row>
    <row r="59" s="2" customFormat="1" ht="29.28" customHeight="1">
      <c r="A59" s="38"/>
      <c r="B59" s="39"/>
      <c r="C59" s="162" t="s">
        <v>99</v>
      </c>
      <c r="D59" s="163"/>
      <c r="E59" s="163"/>
      <c r="F59" s="163"/>
      <c r="G59" s="163"/>
      <c r="H59" s="163"/>
      <c r="I59" s="164" t="s">
        <v>100</v>
      </c>
      <c r="J59" s="164" t="s">
        <v>101</v>
      </c>
      <c r="K59" s="164" t="s">
        <v>102</v>
      </c>
      <c r="L59" s="163"/>
      <c r="M59" s="135"/>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40"/>
      <c r="M60" s="135"/>
      <c r="S60" s="38"/>
      <c r="T60" s="38"/>
      <c r="U60" s="38"/>
      <c r="V60" s="38"/>
      <c r="W60" s="38"/>
      <c r="X60" s="38"/>
      <c r="Y60" s="38"/>
      <c r="Z60" s="38"/>
      <c r="AA60" s="38"/>
      <c r="AB60" s="38"/>
      <c r="AC60" s="38"/>
      <c r="AD60" s="38"/>
      <c r="AE60" s="38"/>
    </row>
    <row r="61" s="2" customFormat="1" ht="22.8" customHeight="1">
      <c r="A61" s="38"/>
      <c r="B61" s="39"/>
      <c r="C61" s="165" t="s">
        <v>74</v>
      </c>
      <c r="D61" s="40"/>
      <c r="E61" s="40"/>
      <c r="F61" s="40"/>
      <c r="G61" s="40"/>
      <c r="H61" s="40"/>
      <c r="I61" s="102">
        <f>Q91</f>
        <v>0</v>
      </c>
      <c r="J61" s="102">
        <f>R91</f>
        <v>0</v>
      </c>
      <c r="K61" s="102">
        <f>K91</f>
        <v>0</v>
      </c>
      <c r="L61" s="40"/>
      <c r="M61" s="135"/>
      <c r="S61" s="38"/>
      <c r="T61" s="38"/>
      <c r="U61" s="38"/>
      <c r="V61" s="38"/>
      <c r="W61" s="38"/>
      <c r="X61" s="38"/>
      <c r="Y61" s="38"/>
      <c r="Z61" s="38"/>
      <c r="AA61" s="38"/>
      <c r="AB61" s="38"/>
      <c r="AC61" s="38"/>
      <c r="AD61" s="38"/>
      <c r="AE61" s="38"/>
      <c r="AU61" s="17" t="s">
        <v>103</v>
      </c>
    </row>
    <row r="62" s="9" customFormat="1" ht="24.96" customHeight="1">
      <c r="A62" s="9"/>
      <c r="B62" s="166"/>
      <c r="C62" s="167"/>
      <c r="D62" s="168" t="s">
        <v>104</v>
      </c>
      <c r="E62" s="169"/>
      <c r="F62" s="169"/>
      <c r="G62" s="169"/>
      <c r="H62" s="169"/>
      <c r="I62" s="170">
        <f>Q92</f>
        <v>0</v>
      </c>
      <c r="J62" s="170">
        <f>R92</f>
        <v>0</v>
      </c>
      <c r="K62" s="170">
        <f>K92</f>
        <v>0</v>
      </c>
      <c r="L62" s="167"/>
      <c r="M62" s="171"/>
      <c r="S62" s="9"/>
      <c r="T62" s="9"/>
      <c r="U62" s="9"/>
      <c r="V62" s="9"/>
      <c r="W62" s="9"/>
      <c r="X62" s="9"/>
      <c r="Y62" s="9"/>
      <c r="Z62" s="9"/>
      <c r="AA62" s="9"/>
      <c r="AB62" s="9"/>
      <c r="AC62" s="9"/>
      <c r="AD62" s="9"/>
      <c r="AE62" s="9"/>
    </row>
    <row r="63" s="10" customFormat="1" ht="19.92" customHeight="1">
      <c r="A63" s="10"/>
      <c r="B63" s="172"/>
      <c r="C63" s="173"/>
      <c r="D63" s="174" t="s">
        <v>105</v>
      </c>
      <c r="E63" s="175"/>
      <c r="F63" s="175"/>
      <c r="G63" s="175"/>
      <c r="H63" s="175"/>
      <c r="I63" s="176">
        <f>Q93</f>
        <v>0</v>
      </c>
      <c r="J63" s="176">
        <f>R93</f>
        <v>0</v>
      </c>
      <c r="K63" s="176">
        <f>K93</f>
        <v>0</v>
      </c>
      <c r="L63" s="173"/>
      <c r="M63" s="177"/>
      <c r="S63" s="10"/>
      <c r="T63" s="10"/>
      <c r="U63" s="10"/>
      <c r="V63" s="10"/>
      <c r="W63" s="10"/>
      <c r="X63" s="10"/>
      <c r="Y63" s="10"/>
      <c r="Z63" s="10"/>
      <c r="AA63" s="10"/>
      <c r="AB63" s="10"/>
      <c r="AC63" s="10"/>
      <c r="AD63" s="10"/>
      <c r="AE63" s="10"/>
    </row>
    <row r="64" s="10" customFormat="1" ht="19.92" customHeight="1">
      <c r="A64" s="10"/>
      <c r="B64" s="172"/>
      <c r="C64" s="173"/>
      <c r="D64" s="174" t="s">
        <v>108</v>
      </c>
      <c r="E64" s="175"/>
      <c r="F64" s="175"/>
      <c r="G64" s="175"/>
      <c r="H64" s="175"/>
      <c r="I64" s="176">
        <f>Q127</f>
        <v>0</v>
      </c>
      <c r="J64" s="176">
        <f>R127</f>
        <v>0</v>
      </c>
      <c r="K64" s="176">
        <f>K127</f>
        <v>0</v>
      </c>
      <c r="L64" s="173"/>
      <c r="M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6">
        <f>Q153</f>
        <v>0</v>
      </c>
      <c r="J65" s="176">
        <f>R153</f>
        <v>0</v>
      </c>
      <c r="K65" s="176">
        <f>K153</f>
        <v>0</v>
      </c>
      <c r="L65" s="173"/>
      <c r="M65" s="177"/>
      <c r="S65" s="10"/>
      <c r="T65" s="10"/>
      <c r="U65" s="10"/>
      <c r="V65" s="10"/>
      <c r="W65" s="10"/>
      <c r="X65" s="10"/>
      <c r="Y65" s="10"/>
      <c r="Z65" s="10"/>
      <c r="AA65" s="10"/>
      <c r="AB65" s="10"/>
      <c r="AC65" s="10"/>
      <c r="AD65" s="10"/>
      <c r="AE65" s="10"/>
    </row>
    <row r="66" s="10" customFormat="1" ht="19.92" customHeight="1">
      <c r="A66" s="10"/>
      <c r="B66" s="172"/>
      <c r="C66" s="173"/>
      <c r="D66" s="174" t="s">
        <v>110</v>
      </c>
      <c r="E66" s="175"/>
      <c r="F66" s="175"/>
      <c r="G66" s="175"/>
      <c r="H66" s="175"/>
      <c r="I66" s="176">
        <f>Q168</f>
        <v>0</v>
      </c>
      <c r="J66" s="176">
        <f>R168</f>
        <v>0</v>
      </c>
      <c r="K66" s="176">
        <f>K168</f>
        <v>0</v>
      </c>
      <c r="L66" s="173"/>
      <c r="M66" s="177"/>
      <c r="S66" s="10"/>
      <c r="T66" s="10"/>
      <c r="U66" s="10"/>
      <c r="V66" s="10"/>
      <c r="W66" s="10"/>
      <c r="X66" s="10"/>
      <c r="Y66" s="10"/>
      <c r="Z66" s="10"/>
      <c r="AA66" s="10"/>
      <c r="AB66" s="10"/>
      <c r="AC66" s="10"/>
      <c r="AD66" s="10"/>
      <c r="AE66" s="10"/>
    </row>
    <row r="67" s="10" customFormat="1" ht="19.92" customHeight="1">
      <c r="A67" s="10"/>
      <c r="B67" s="172"/>
      <c r="C67" s="173"/>
      <c r="D67" s="174" t="s">
        <v>111</v>
      </c>
      <c r="E67" s="175"/>
      <c r="F67" s="175"/>
      <c r="G67" s="175"/>
      <c r="H67" s="175"/>
      <c r="I67" s="176">
        <f>Q177</f>
        <v>0</v>
      </c>
      <c r="J67" s="176">
        <f>R177</f>
        <v>0</v>
      </c>
      <c r="K67" s="176">
        <f>K177</f>
        <v>0</v>
      </c>
      <c r="L67" s="173"/>
      <c r="M67" s="177"/>
      <c r="S67" s="10"/>
      <c r="T67" s="10"/>
      <c r="U67" s="10"/>
      <c r="V67" s="10"/>
      <c r="W67" s="10"/>
      <c r="X67" s="10"/>
      <c r="Y67" s="10"/>
      <c r="Z67" s="10"/>
      <c r="AA67" s="10"/>
      <c r="AB67" s="10"/>
      <c r="AC67" s="10"/>
      <c r="AD67" s="10"/>
      <c r="AE67" s="10"/>
    </row>
    <row r="68" s="9" customFormat="1" ht="24.96" customHeight="1">
      <c r="A68" s="9"/>
      <c r="B68" s="166"/>
      <c r="C68" s="167"/>
      <c r="D68" s="168" t="s">
        <v>113</v>
      </c>
      <c r="E68" s="169"/>
      <c r="F68" s="169"/>
      <c r="G68" s="169"/>
      <c r="H68" s="169"/>
      <c r="I68" s="170">
        <f>Q187</f>
        <v>0</v>
      </c>
      <c r="J68" s="170">
        <f>R187</f>
        <v>0</v>
      </c>
      <c r="K68" s="170">
        <f>K187</f>
        <v>0</v>
      </c>
      <c r="L68" s="167"/>
      <c r="M68" s="171"/>
      <c r="S68" s="9"/>
      <c r="T68" s="9"/>
      <c r="U68" s="9"/>
      <c r="V68" s="9"/>
      <c r="W68" s="9"/>
      <c r="X68" s="9"/>
      <c r="Y68" s="9"/>
      <c r="Z68" s="9"/>
      <c r="AA68" s="9"/>
      <c r="AB68" s="9"/>
      <c r="AC68" s="9"/>
      <c r="AD68" s="9"/>
      <c r="AE68" s="9"/>
    </row>
    <row r="69" s="10" customFormat="1" ht="19.92" customHeight="1">
      <c r="A69" s="10"/>
      <c r="B69" s="172"/>
      <c r="C69" s="173"/>
      <c r="D69" s="174" t="s">
        <v>114</v>
      </c>
      <c r="E69" s="175"/>
      <c r="F69" s="175"/>
      <c r="G69" s="175"/>
      <c r="H69" s="175"/>
      <c r="I69" s="176">
        <f>Q188</f>
        <v>0</v>
      </c>
      <c r="J69" s="176">
        <f>R188</f>
        <v>0</v>
      </c>
      <c r="K69" s="176">
        <f>K188</f>
        <v>0</v>
      </c>
      <c r="L69" s="173"/>
      <c r="M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6">
        <f>Q210</f>
        <v>0</v>
      </c>
      <c r="J70" s="176">
        <f>R210</f>
        <v>0</v>
      </c>
      <c r="K70" s="176">
        <f>K210</f>
        <v>0</v>
      </c>
      <c r="L70" s="173"/>
      <c r="M70" s="177"/>
      <c r="S70" s="10"/>
      <c r="T70" s="10"/>
      <c r="U70" s="10"/>
      <c r="V70" s="10"/>
      <c r="W70" s="10"/>
      <c r="X70" s="10"/>
      <c r="Y70" s="10"/>
      <c r="Z70" s="10"/>
      <c r="AA70" s="10"/>
      <c r="AB70" s="10"/>
      <c r="AC70" s="10"/>
      <c r="AD70" s="10"/>
      <c r="AE70" s="10"/>
    </row>
    <row r="71" s="10" customFormat="1" ht="19.92" customHeight="1">
      <c r="A71" s="10"/>
      <c r="B71" s="172"/>
      <c r="C71" s="173"/>
      <c r="D71" s="174" t="s">
        <v>118</v>
      </c>
      <c r="E71" s="175"/>
      <c r="F71" s="175"/>
      <c r="G71" s="175"/>
      <c r="H71" s="175"/>
      <c r="I71" s="176">
        <f>Q227</f>
        <v>0</v>
      </c>
      <c r="J71" s="176">
        <f>R227</f>
        <v>0</v>
      </c>
      <c r="K71" s="176">
        <f>K227</f>
        <v>0</v>
      </c>
      <c r="L71" s="173"/>
      <c r="M71" s="177"/>
      <c r="S71" s="10"/>
      <c r="T71" s="10"/>
      <c r="U71" s="10"/>
      <c r="V71" s="10"/>
      <c r="W71" s="10"/>
      <c r="X71" s="10"/>
      <c r="Y71" s="10"/>
      <c r="Z71" s="10"/>
      <c r="AA71" s="10"/>
      <c r="AB71" s="10"/>
      <c r="AC71" s="10"/>
      <c r="AD71" s="10"/>
      <c r="AE71" s="10"/>
    </row>
    <row r="72" s="2" customFormat="1" ht="21.84" customHeight="1">
      <c r="A72" s="38"/>
      <c r="B72" s="39"/>
      <c r="C72" s="40"/>
      <c r="D72" s="40"/>
      <c r="E72" s="40"/>
      <c r="F72" s="40"/>
      <c r="G72" s="40"/>
      <c r="H72" s="40"/>
      <c r="I72" s="40"/>
      <c r="J72" s="40"/>
      <c r="K72" s="40"/>
      <c r="L72" s="40"/>
      <c r="M72" s="135"/>
      <c r="S72" s="38"/>
      <c r="T72" s="38"/>
      <c r="U72" s="38"/>
      <c r="V72" s="38"/>
      <c r="W72" s="38"/>
      <c r="X72" s="38"/>
      <c r="Y72" s="38"/>
      <c r="Z72" s="38"/>
      <c r="AA72" s="38"/>
      <c r="AB72" s="38"/>
      <c r="AC72" s="38"/>
      <c r="AD72" s="38"/>
      <c r="AE72" s="38"/>
    </row>
    <row r="73" s="2" customFormat="1" ht="6.96" customHeight="1">
      <c r="A73" s="38"/>
      <c r="B73" s="59"/>
      <c r="C73" s="60"/>
      <c r="D73" s="60"/>
      <c r="E73" s="60"/>
      <c r="F73" s="60"/>
      <c r="G73" s="60"/>
      <c r="H73" s="60"/>
      <c r="I73" s="60"/>
      <c r="J73" s="60"/>
      <c r="K73" s="60"/>
      <c r="L73" s="60"/>
      <c r="M73" s="135"/>
      <c r="S73" s="38"/>
      <c r="T73" s="38"/>
      <c r="U73" s="38"/>
      <c r="V73" s="38"/>
      <c r="W73" s="38"/>
      <c r="X73" s="38"/>
      <c r="Y73" s="38"/>
      <c r="Z73" s="38"/>
      <c r="AA73" s="38"/>
      <c r="AB73" s="38"/>
      <c r="AC73" s="38"/>
      <c r="AD73" s="38"/>
      <c r="AE73" s="38"/>
    </row>
    <row r="77" s="2" customFormat="1" ht="6.96" customHeight="1">
      <c r="A77" s="38"/>
      <c r="B77" s="61"/>
      <c r="C77" s="62"/>
      <c r="D77" s="62"/>
      <c r="E77" s="62"/>
      <c r="F77" s="62"/>
      <c r="G77" s="62"/>
      <c r="H77" s="62"/>
      <c r="I77" s="62"/>
      <c r="J77" s="62"/>
      <c r="K77" s="62"/>
      <c r="L77" s="62"/>
      <c r="M77" s="135"/>
      <c r="S77" s="38"/>
      <c r="T77" s="38"/>
      <c r="U77" s="38"/>
      <c r="V77" s="38"/>
      <c r="W77" s="38"/>
      <c r="X77" s="38"/>
      <c r="Y77" s="38"/>
      <c r="Z77" s="38"/>
      <c r="AA77" s="38"/>
      <c r="AB77" s="38"/>
      <c r="AC77" s="38"/>
      <c r="AD77" s="38"/>
      <c r="AE77" s="38"/>
    </row>
    <row r="78" s="2" customFormat="1" ht="24.96" customHeight="1">
      <c r="A78" s="38"/>
      <c r="B78" s="39"/>
      <c r="C78" s="23" t="s">
        <v>119</v>
      </c>
      <c r="D78" s="40"/>
      <c r="E78" s="40"/>
      <c r="F78" s="40"/>
      <c r="G78" s="40"/>
      <c r="H78" s="40"/>
      <c r="I78" s="40"/>
      <c r="J78" s="40"/>
      <c r="K78" s="40"/>
      <c r="L78" s="40"/>
      <c r="M78" s="135"/>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40"/>
      <c r="M79" s="135"/>
      <c r="S79" s="38"/>
      <c r="T79" s="38"/>
      <c r="U79" s="38"/>
      <c r="V79" s="38"/>
      <c r="W79" s="38"/>
      <c r="X79" s="38"/>
      <c r="Y79" s="38"/>
      <c r="Z79" s="38"/>
      <c r="AA79" s="38"/>
      <c r="AB79" s="38"/>
      <c r="AC79" s="38"/>
      <c r="AD79" s="38"/>
      <c r="AE79" s="38"/>
    </row>
    <row r="80" s="2" customFormat="1" ht="12" customHeight="1">
      <c r="A80" s="38"/>
      <c r="B80" s="39"/>
      <c r="C80" s="32" t="s">
        <v>17</v>
      </c>
      <c r="D80" s="40"/>
      <c r="E80" s="40"/>
      <c r="F80" s="40"/>
      <c r="G80" s="40"/>
      <c r="H80" s="40"/>
      <c r="I80" s="40"/>
      <c r="J80" s="40"/>
      <c r="K80" s="40"/>
      <c r="L80" s="40"/>
      <c r="M80" s="135"/>
      <c r="S80" s="38"/>
      <c r="T80" s="38"/>
      <c r="U80" s="38"/>
      <c r="V80" s="38"/>
      <c r="W80" s="38"/>
      <c r="X80" s="38"/>
      <c r="Y80" s="38"/>
      <c r="Z80" s="38"/>
      <c r="AA80" s="38"/>
      <c r="AB80" s="38"/>
      <c r="AC80" s="38"/>
      <c r="AD80" s="38"/>
      <c r="AE80" s="38"/>
    </row>
    <row r="81" s="2" customFormat="1" ht="16.5" customHeight="1">
      <c r="A81" s="38"/>
      <c r="B81" s="39"/>
      <c r="C81" s="40"/>
      <c r="D81" s="40"/>
      <c r="E81" s="161" t="str">
        <f>E7</f>
        <v>Realizace SZ Košatka n. O. - C5 (1. část) + P26 + O6</v>
      </c>
      <c r="F81" s="32"/>
      <c r="G81" s="32"/>
      <c r="H81" s="32"/>
      <c r="I81" s="40"/>
      <c r="J81" s="40"/>
      <c r="K81" s="40"/>
      <c r="L81" s="40"/>
      <c r="M81" s="135"/>
      <c r="S81" s="38"/>
      <c r="T81" s="38"/>
      <c r="U81" s="38"/>
      <c r="V81" s="38"/>
      <c r="W81" s="38"/>
      <c r="X81" s="38"/>
      <c r="Y81" s="38"/>
      <c r="Z81" s="38"/>
      <c r="AA81" s="38"/>
      <c r="AB81" s="38"/>
      <c r="AC81" s="38"/>
      <c r="AD81" s="38"/>
      <c r="AE81" s="38"/>
    </row>
    <row r="82" s="2" customFormat="1" ht="12" customHeight="1">
      <c r="A82" s="38"/>
      <c r="B82" s="39"/>
      <c r="C82" s="32" t="s">
        <v>94</v>
      </c>
      <c r="D82" s="40"/>
      <c r="E82" s="40"/>
      <c r="F82" s="40"/>
      <c r="G82" s="40"/>
      <c r="H82" s="40"/>
      <c r="I82" s="40"/>
      <c r="J82" s="40"/>
      <c r="K82" s="40"/>
      <c r="L82" s="40"/>
      <c r="M82" s="135"/>
      <c r="S82" s="38"/>
      <c r="T82" s="38"/>
      <c r="U82" s="38"/>
      <c r="V82" s="38"/>
      <c r="W82" s="38"/>
      <c r="X82" s="38"/>
      <c r="Y82" s="38"/>
      <c r="Z82" s="38"/>
      <c r="AA82" s="38"/>
      <c r="AB82" s="38"/>
      <c r="AC82" s="38"/>
      <c r="AD82" s="38"/>
      <c r="AE82" s="38"/>
    </row>
    <row r="83" s="2" customFormat="1" ht="16.5" customHeight="1">
      <c r="A83" s="38"/>
      <c r="B83" s="39"/>
      <c r="C83" s="40"/>
      <c r="D83" s="40"/>
      <c r="E83" s="69" t="str">
        <f>E9</f>
        <v>SO 104 - 003.02 - Propustek P25</v>
      </c>
      <c r="F83" s="40"/>
      <c r="G83" s="40"/>
      <c r="H83" s="40"/>
      <c r="I83" s="40"/>
      <c r="J83" s="40"/>
      <c r="K83" s="40"/>
      <c r="L83" s="40"/>
      <c r="M83" s="135"/>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40"/>
      <c r="M84" s="135"/>
      <c r="S84" s="38"/>
      <c r="T84" s="38"/>
      <c r="U84" s="38"/>
      <c r="V84" s="38"/>
      <c r="W84" s="38"/>
      <c r="X84" s="38"/>
      <c r="Y84" s="38"/>
      <c r="Z84" s="38"/>
      <c r="AA84" s="38"/>
      <c r="AB84" s="38"/>
      <c r="AC84" s="38"/>
      <c r="AD84" s="38"/>
      <c r="AE84" s="38"/>
    </row>
    <row r="85" s="2" customFormat="1" ht="12" customHeight="1">
      <c r="A85" s="38"/>
      <c r="B85" s="39"/>
      <c r="C85" s="32" t="s">
        <v>22</v>
      </c>
      <c r="D85" s="40"/>
      <c r="E85" s="40"/>
      <c r="F85" s="27" t="str">
        <f>F12</f>
        <v>Obec Stará Ves nad Ondřejnicí</v>
      </c>
      <c r="G85" s="40"/>
      <c r="H85" s="40"/>
      <c r="I85" s="32" t="s">
        <v>24</v>
      </c>
      <c r="J85" s="72" t="str">
        <f>IF(J12="","",J12)</f>
        <v>8. 10. 2021</v>
      </c>
      <c r="K85" s="40"/>
      <c r="L85" s="40"/>
      <c r="M85" s="135"/>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40"/>
      <c r="J86" s="40"/>
      <c r="K86" s="40"/>
      <c r="L86" s="40"/>
      <c r="M86" s="135"/>
      <c r="S86" s="38"/>
      <c r="T86" s="38"/>
      <c r="U86" s="38"/>
      <c r="V86" s="38"/>
      <c r="W86" s="38"/>
      <c r="X86" s="38"/>
      <c r="Y86" s="38"/>
      <c r="Z86" s="38"/>
      <c r="AA86" s="38"/>
      <c r="AB86" s="38"/>
      <c r="AC86" s="38"/>
      <c r="AD86" s="38"/>
      <c r="AE86" s="38"/>
    </row>
    <row r="87" s="2" customFormat="1" ht="25.65" customHeight="1">
      <c r="A87" s="38"/>
      <c r="B87" s="39"/>
      <c r="C87" s="32" t="s">
        <v>26</v>
      </c>
      <c r="D87" s="40"/>
      <c r="E87" s="40"/>
      <c r="F87" s="27" t="str">
        <f>E15</f>
        <v>ČR-SPÚ, KPÚ pro MS kraj, Pobočka Frýdek-Místek</v>
      </c>
      <c r="G87" s="40"/>
      <c r="H87" s="40"/>
      <c r="I87" s="32" t="s">
        <v>33</v>
      </c>
      <c r="J87" s="36" t="str">
        <f>E21</f>
        <v>GEOCENTRUM, spol. s r. o.</v>
      </c>
      <c r="K87" s="40"/>
      <c r="L87" s="40"/>
      <c r="M87" s="135"/>
      <c r="S87" s="38"/>
      <c r="T87" s="38"/>
      <c r="U87" s="38"/>
      <c r="V87" s="38"/>
      <c r="W87" s="38"/>
      <c r="X87" s="38"/>
      <c r="Y87" s="38"/>
      <c r="Z87" s="38"/>
      <c r="AA87" s="38"/>
      <c r="AB87" s="38"/>
      <c r="AC87" s="38"/>
      <c r="AD87" s="38"/>
      <c r="AE87" s="38"/>
    </row>
    <row r="88" s="2" customFormat="1" ht="25.65" customHeight="1">
      <c r="A88" s="38"/>
      <c r="B88" s="39"/>
      <c r="C88" s="32" t="s">
        <v>31</v>
      </c>
      <c r="D88" s="40"/>
      <c r="E88" s="40"/>
      <c r="F88" s="27" t="str">
        <f>IF(E18="","",E18)</f>
        <v>Vyplň údaj</v>
      </c>
      <c r="G88" s="40"/>
      <c r="H88" s="40"/>
      <c r="I88" s="32" t="s">
        <v>37</v>
      </c>
      <c r="J88" s="36" t="str">
        <f>E24</f>
        <v>GEOCENTRUM, spol. s r. o.</v>
      </c>
      <c r="K88" s="40"/>
      <c r="L88" s="40"/>
      <c r="M88" s="135"/>
      <c r="S88" s="38"/>
      <c r="T88" s="38"/>
      <c r="U88" s="38"/>
      <c r="V88" s="38"/>
      <c r="W88" s="38"/>
      <c r="X88" s="38"/>
      <c r="Y88" s="38"/>
      <c r="Z88" s="38"/>
      <c r="AA88" s="38"/>
      <c r="AB88" s="38"/>
      <c r="AC88" s="38"/>
      <c r="AD88" s="38"/>
      <c r="AE88" s="38"/>
    </row>
    <row r="89" s="2" customFormat="1" ht="10.32" customHeight="1">
      <c r="A89" s="38"/>
      <c r="B89" s="39"/>
      <c r="C89" s="40"/>
      <c r="D89" s="40"/>
      <c r="E89" s="40"/>
      <c r="F89" s="40"/>
      <c r="G89" s="40"/>
      <c r="H89" s="40"/>
      <c r="I89" s="40"/>
      <c r="J89" s="40"/>
      <c r="K89" s="40"/>
      <c r="L89" s="40"/>
      <c r="M89" s="135"/>
      <c r="S89" s="38"/>
      <c r="T89" s="38"/>
      <c r="U89" s="38"/>
      <c r="V89" s="38"/>
      <c r="W89" s="38"/>
      <c r="X89" s="38"/>
      <c r="Y89" s="38"/>
      <c r="Z89" s="38"/>
      <c r="AA89" s="38"/>
      <c r="AB89" s="38"/>
      <c r="AC89" s="38"/>
      <c r="AD89" s="38"/>
      <c r="AE89" s="38"/>
    </row>
    <row r="90" s="11" customFormat="1" ht="29.28" customHeight="1">
      <c r="A90" s="178"/>
      <c r="B90" s="179"/>
      <c r="C90" s="180" t="s">
        <v>120</v>
      </c>
      <c r="D90" s="181" t="s">
        <v>59</v>
      </c>
      <c r="E90" s="181" t="s">
        <v>55</v>
      </c>
      <c r="F90" s="181" t="s">
        <v>56</v>
      </c>
      <c r="G90" s="181" t="s">
        <v>121</v>
      </c>
      <c r="H90" s="181" t="s">
        <v>122</v>
      </c>
      <c r="I90" s="181" t="s">
        <v>123</v>
      </c>
      <c r="J90" s="181" t="s">
        <v>124</v>
      </c>
      <c r="K90" s="181" t="s">
        <v>102</v>
      </c>
      <c r="L90" s="182" t="s">
        <v>125</v>
      </c>
      <c r="M90" s="183"/>
      <c r="N90" s="92" t="s">
        <v>20</v>
      </c>
      <c r="O90" s="93" t="s">
        <v>44</v>
      </c>
      <c r="P90" s="93" t="s">
        <v>126</v>
      </c>
      <c r="Q90" s="93" t="s">
        <v>127</v>
      </c>
      <c r="R90" s="93" t="s">
        <v>128</v>
      </c>
      <c r="S90" s="93" t="s">
        <v>129</v>
      </c>
      <c r="T90" s="93" t="s">
        <v>130</v>
      </c>
      <c r="U90" s="93" t="s">
        <v>131</v>
      </c>
      <c r="V90" s="93" t="s">
        <v>132</v>
      </c>
      <c r="W90" s="93" t="s">
        <v>133</v>
      </c>
      <c r="X90" s="94" t="s">
        <v>134</v>
      </c>
      <c r="Y90" s="178"/>
      <c r="Z90" s="178"/>
      <c r="AA90" s="178"/>
      <c r="AB90" s="178"/>
      <c r="AC90" s="178"/>
      <c r="AD90" s="178"/>
      <c r="AE90" s="178"/>
    </row>
    <row r="91" s="2" customFormat="1" ht="22.8" customHeight="1">
      <c r="A91" s="38"/>
      <c r="B91" s="39"/>
      <c r="C91" s="99" t="s">
        <v>135</v>
      </c>
      <c r="D91" s="40"/>
      <c r="E91" s="40"/>
      <c r="F91" s="40"/>
      <c r="G91" s="40"/>
      <c r="H91" s="40"/>
      <c r="I91" s="40"/>
      <c r="J91" s="40"/>
      <c r="K91" s="184">
        <f>BK91</f>
        <v>0</v>
      </c>
      <c r="L91" s="40"/>
      <c r="M91" s="44"/>
      <c r="N91" s="95"/>
      <c r="O91" s="185"/>
      <c r="P91" s="96"/>
      <c r="Q91" s="186">
        <f>Q92+Q187</f>
        <v>0</v>
      </c>
      <c r="R91" s="186">
        <f>R92+R187</f>
        <v>0</v>
      </c>
      <c r="S91" s="96"/>
      <c r="T91" s="187">
        <f>T92+T187</f>
        <v>0</v>
      </c>
      <c r="U91" s="96"/>
      <c r="V91" s="187">
        <f>V92+V187</f>
        <v>16.510479700000001</v>
      </c>
      <c r="W91" s="96"/>
      <c r="X91" s="188">
        <f>X92+X187</f>
        <v>32.519999999999996</v>
      </c>
      <c r="Y91" s="38"/>
      <c r="Z91" s="38"/>
      <c r="AA91" s="38"/>
      <c r="AB91" s="38"/>
      <c r="AC91" s="38"/>
      <c r="AD91" s="38"/>
      <c r="AE91" s="38"/>
      <c r="AT91" s="17" t="s">
        <v>75</v>
      </c>
      <c r="AU91" s="17" t="s">
        <v>103</v>
      </c>
      <c r="BK91" s="189">
        <f>BK92+BK187</f>
        <v>0</v>
      </c>
    </row>
    <row r="92" s="12" customFormat="1" ht="25.92" customHeight="1">
      <c r="A92" s="12"/>
      <c r="B92" s="190"/>
      <c r="C92" s="191"/>
      <c r="D92" s="192" t="s">
        <v>75</v>
      </c>
      <c r="E92" s="193" t="s">
        <v>136</v>
      </c>
      <c r="F92" s="193" t="s">
        <v>137</v>
      </c>
      <c r="G92" s="191"/>
      <c r="H92" s="191"/>
      <c r="I92" s="194"/>
      <c r="J92" s="194"/>
      <c r="K92" s="195">
        <f>BK92</f>
        <v>0</v>
      </c>
      <c r="L92" s="191"/>
      <c r="M92" s="196"/>
      <c r="N92" s="197"/>
      <c r="O92" s="198"/>
      <c r="P92" s="198"/>
      <c r="Q92" s="199">
        <f>Q93+Q127+Q153+Q168+Q177</f>
        <v>0</v>
      </c>
      <c r="R92" s="199">
        <f>R93+R127+R153+R168+R177</f>
        <v>0</v>
      </c>
      <c r="S92" s="198"/>
      <c r="T92" s="200">
        <f>T93+T127+T153+T168+T177</f>
        <v>0</v>
      </c>
      <c r="U92" s="198"/>
      <c r="V92" s="200">
        <f>V93+V127+V153+V168+V177</f>
        <v>16.510479700000001</v>
      </c>
      <c r="W92" s="198"/>
      <c r="X92" s="201">
        <f>X93+X127+X153+X168+X177</f>
        <v>32.519999999999996</v>
      </c>
      <c r="Y92" s="12"/>
      <c r="Z92" s="12"/>
      <c r="AA92" s="12"/>
      <c r="AB92" s="12"/>
      <c r="AC92" s="12"/>
      <c r="AD92" s="12"/>
      <c r="AE92" s="12"/>
      <c r="AR92" s="202" t="s">
        <v>84</v>
      </c>
      <c r="AT92" s="203" t="s">
        <v>75</v>
      </c>
      <c r="AU92" s="203" t="s">
        <v>76</v>
      </c>
      <c r="AY92" s="202" t="s">
        <v>138</v>
      </c>
      <c r="BK92" s="204">
        <f>BK93+BK127+BK153+BK168+BK177</f>
        <v>0</v>
      </c>
    </row>
    <row r="93" s="12" customFormat="1" ht="22.8" customHeight="1">
      <c r="A93" s="12"/>
      <c r="B93" s="190"/>
      <c r="C93" s="191"/>
      <c r="D93" s="192" t="s">
        <v>75</v>
      </c>
      <c r="E93" s="205" t="s">
        <v>84</v>
      </c>
      <c r="F93" s="205" t="s">
        <v>139</v>
      </c>
      <c r="G93" s="191"/>
      <c r="H93" s="191"/>
      <c r="I93" s="194"/>
      <c r="J93" s="194"/>
      <c r="K93" s="206">
        <f>BK93</f>
        <v>0</v>
      </c>
      <c r="L93" s="191"/>
      <c r="M93" s="196"/>
      <c r="N93" s="197"/>
      <c r="O93" s="198"/>
      <c r="P93" s="198"/>
      <c r="Q93" s="199">
        <f>SUM(Q94:Q126)</f>
        <v>0</v>
      </c>
      <c r="R93" s="199">
        <f>SUM(R94:R126)</f>
        <v>0</v>
      </c>
      <c r="S93" s="198"/>
      <c r="T93" s="200">
        <f>SUM(T94:T126)</f>
        <v>0</v>
      </c>
      <c r="U93" s="198"/>
      <c r="V93" s="200">
        <f>SUM(V94:V126)</f>
        <v>0.32062350000000001</v>
      </c>
      <c r="W93" s="198"/>
      <c r="X93" s="201">
        <f>SUM(X94:X126)</f>
        <v>0</v>
      </c>
      <c r="Y93" s="12"/>
      <c r="Z93" s="12"/>
      <c r="AA93" s="12"/>
      <c r="AB93" s="12"/>
      <c r="AC93" s="12"/>
      <c r="AD93" s="12"/>
      <c r="AE93" s="12"/>
      <c r="AR93" s="202" t="s">
        <v>84</v>
      </c>
      <c r="AT93" s="203" t="s">
        <v>75</v>
      </c>
      <c r="AU93" s="203" t="s">
        <v>84</v>
      </c>
      <c r="AY93" s="202" t="s">
        <v>138</v>
      </c>
      <c r="BK93" s="204">
        <f>SUM(BK94:BK126)</f>
        <v>0</v>
      </c>
    </row>
    <row r="94" s="2" customFormat="1" ht="90" customHeight="1">
      <c r="A94" s="38"/>
      <c r="B94" s="39"/>
      <c r="C94" s="207" t="s">
        <v>84</v>
      </c>
      <c r="D94" s="207" t="s">
        <v>140</v>
      </c>
      <c r="E94" s="208" t="s">
        <v>540</v>
      </c>
      <c r="F94" s="209" t="s">
        <v>541</v>
      </c>
      <c r="G94" s="210" t="s">
        <v>248</v>
      </c>
      <c r="H94" s="211">
        <v>7</v>
      </c>
      <c r="I94" s="212"/>
      <c r="J94" s="212"/>
      <c r="K94" s="213">
        <f>ROUND(P94*H94,2)</f>
        <v>0</v>
      </c>
      <c r="L94" s="209" t="s">
        <v>536</v>
      </c>
      <c r="M94" s="44"/>
      <c r="N94" s="214" t="s">
        <v>20</v>
      </c>
      <c r="O94" s="215" t="s">
        <v>45</v>
      </c>
      <c r="P94" s="216">
        <f>I94+J94</f>
        <v>0</v>
      </c>
      <c r="Q94" s="216">
        <f>ROUND(I94*H94,2)</f>
        <v>0</v>
      </c>
      <c r="R94" s="216">
        <f>ROUND(J94*H94,2)</f>
        <v>0</v>
      </c>
      <c r="S94" s="84"/>
      <c r="T94" s="217">
        <f>S94*H94</f>
        <v>0</v>
      </c>
      <c r="U94" s="217">
        <v>0.036904300000000001</v>
      </c>
      <c r="V94" s="217">
        <f>U94*H94</f>
        <v>0.25833010000000001</v>
      </c>
      <c r="W94" s="217">
        <v>0</v>
      </c>
      <c r="X94" s="218">
        <f>W94*H94</f>
        <v>0</v>
      </c>
      <c r="Y94" s="38"/>
      <c r="Z94" s="38"/>
      <c r="AA94" s="38"/>
      <c r="AB94" s="38"/>
      <c r="AC94" s="38"/>
      <c r="AD94" s="38"/>
      <c r="AE94" s="38"/>
      <c r="AR94" s="219" t="s">
        <v>145</v>
      </c>
      <c r="AT94" s="219" t="s">
        <v>140</v>
      </c>
      <c r="AU94" s="219" t="s">
        <v>86</v>
      </c>
      <c r="AY94" s="17" t="s">
        <v>138</v>
      </c>
      <c r="BE94" s="220">
        <f>IF(O94="základní",K94,0)</f>
        <v>0</v>
      </c>
      <c r="BF94" s="220">
        <f>IF(O94="snížená",K94,0)</f>
        <v>0</v>
      </c>
      <c r="BG94" s="220">
        <f>IF(O94="zákl. přenesená",K94,0)</f>
        <v>0</v>
      </c>
      <c r="BH94" s="220">
        <f>IF(O94="sníž. přenesená",K94,0)</f>
        <v>0</v>
      </c>
      <c r="BI94" s="220">
        <f>IF(O94="nulová",K94,0)</f>
        <v>0</v>
      </c>
      <c r="BJ94" s="17" t="s">
        <v>84</v>
      </c>
      <c r="BK94" s="220">
        <f>ROUND(P94*H94,2)</f>
        <v>0</v>
      </c>
      <c r="BL94" s="17" t="s">
        <v>145</v>
      </c>
      <c r="BM94" s="219" t="s">
        <v>542</v>
      </c>
    </row>
    <row r="95" s="2" customFormat="1">
      <c r="A95" s="38"/>
      <c r="B95" s="39"/>
      <c r="C95" s="40"/>
      <c r="D95" s="221" t="s">
        <v>147</v>
      </c>
      <c r="E95" s="40"/>
      <c r="F95" s="222" t="s">
        <v>543</v>
      </c>
      <c r="G95" s="40"/>
      <c r="H95" s="40"/>
      <c r="I95" s="223"/>
      <c r="J95" s="223"/>
      <c r="K95" s="40"/>
      <c r="L95" s="40"/>
      <c r="M95" s="44"/>
      <c r="N95" s="224"/>
      <c r="O95" s="225"/>
      <c r="P95" s="84"/>
      <c r="Q95" s="84"/>
      <c r="R95" s="84"/>
      <c r="S95" s="84"/>
      <c r="T95" s="84"/>
      <c r="U95" s="84"/>
      <c r="V95" s="84"/>
      <c r="W95" s="84"/>
      <c r="X95" s="85"/>
      <c r="Y95" s="38"/>
      <c r="Z95" s="38"/>
      <c r="AA95" s="38"/>
      <c r="AB95" s="38"/>
      <c r="AC95" s="38"/>
      <c r="AD95" s="38"/>
      <c r="AE95" s="38"/>
      <c r="AT95" s="17" t="s">
        <v>147</v>
      </c>
      <c r="AU95" s="17" t="s">
        <v>86</v>
      </c>
    </row>
    <row r="96" s="2" customFormat="1">
      <c r="A96" s="38"/>
      <c r="B96" s="39"/>
      <c r="C96" s="40"/>
      <c r="D96" s="228" t="s">
        <v>479</v>
      </c>
      <c r="E96" s="40"/>
      <c r="F96" s="238" t="s">
        <v>544</v>
      </c>
      <c r="G96" s="40"/>
      <c r="H96" s="40"/>
      <c r="I96" s="223"/>
      <c r="J96" s="223"/>
      <c r="K96" s="40"/>
      <c r="L96" s="40"/>
      <c r="M96" s="44"/>
      <c r="N96" s="224"/>
      <c r="O96" s="225"/>
      <c r="P96" s="84"/>
      <c r="Q96" s="84"/>
      <c r="R96" s="84"/>
      <c r="S96" s="84"/>
      <c r="T96" s="84"/>
      <c r="U96" s="84"/>
      <c r="V96" s="84"/>
      <c r="W96" s="84"/>
      <c r="X96" s="85"/>
      <c r="Y96" s="38"/>
      <c r="Z96" s="38"/>
      <c r="AA96" s="38"/>
      <c r="AB96" s="38"/>
      <c r="AC96" s="38"/>
      <c r="AD96" s="38"/>
      <c r="AE96" s="38"/>
      <c r="AT96" s="17" t="s">
        <v>479</v>
      </c>
      <c r="AU96" s="17" t="s">
        <v>86</v>
      </c>
    </row>
    <row r="97" s="13" customFormat="1">
      <c r="A97" s="13"/>
      <c r="B97" s="226"/>
      <c r="C97" s="227"/>
      <c r="D97" s="228" t="s">
        <v>149</v>
      </c>
      <c r="E97" s="229" t="s">
        <v>20</v>
      </c>
      <c r="F97" s="230" t="s">
        <v>545</v>
      </c>
      <c r="G97" s="227"/>
      <c r="H97" s="231">
        <v>7</v>
      </c>
      <c r="I97" s="232"/>
      <c r="J97" s="232"/>
      <c r="K97" s="227"/>
      <c r="L97" s="227"/>
      <c r="M97" s="233"/>
      <c r="N97" s="234"/>
      <c r="O97" s="235"/>
      <c r="P97" s="235"/>
      <c r="Q97" s="235"/>
      <c r="R97" s="235"/>
      <c r="S97" s="235"/>
      <c r="T97" s="235"/>
      <c r="U97" s="235"/>
      <c r="V97" s="235"/>
      <c r="W97" s="235"/>
      <c r="X97" s="236"/>
      <c r="Y97" s="13"/>
      <c r="Z97" s="13"/>
      <c r="AA97" s="13"/>
      <c r="AB97" s="13"/>
      <c r="AC97" s="13"/>
      <c r="AD97" s="13"/>
      <c r="AE97" s="13"/>
      <c r="AT97" s="237" t="s">
        <v>149</v>
      </c>
      <c r="AU97" s="237" t="s">
        <v>86</v>
      </c>
      <c r="AV97" s="13" t="s">
        <v>86</v>
      </c>
      <c r="AW97" s="13" t="s">
        <v>5</v>
      </c>
      <c r="AX97" s="13" t="s">
        <v>84</v>
      </c>
      <c r="AY97" s="237" t="s">
        <v>138</v>
      </c>
    </row>
    <row r="98" s="2" customFormat="1" ht="44.25" customHeight="1">
      <c r="A98" s="38"/>
      <c r="B98" s="39"/>
      <c r="C98" s="207" t="s">
        <v>86</v>
      </c>
      <c r="D98" s="207" t="s">
        <v>140</v>
      </c>
      <c r="E98" s="208" t="s">
        <v>546</v>
      </c>
      <c r="F98" s="209" t="s">
        <v>547</v>
      </c>
      <c r="G98" s="210" t="s">
        <v>143</v>
      </c>
      <c r="H98" s="211">
        <v>2</v>
      </c>
      <c r="I98" s="212"/>
      <c r="J98" s="212"/>
      <c r="K98" s="213">
        <f>ROUND(P98*H98,2)</f>
        <v>0</v>
      </c>
      <c r="L98" s="209" t="s">
        <v>536</v>
      </c>
      <c r="M98" s="44"/>
      <c r="N98" s="214" t="s">
        <v>20</v>
      </c>
      <c r="O98" s="215" t="s">
        <v>45</v>
      </c>
      <c r="P98" s="216">
        <f>I98+J98</f>
        <v>0</v>
      </c>
      <c r="Q98" s="216">
        <f>ROUND(I98*H98,2)</f>
        <v>0</v>
      </c>
      <c r="R98" s="216">
        <f>ROUND(J98*H98,2)</f>
        <v>0</v>
      </c>
      <c r="S98" s="84"/>
      <c r="T98" s="217">
        <f>S98*H98</f>
        <v>0</v>
      </c>
      <c r="U98" s="217">
        <v>0.0298917</v>
      </c>
      <c r="V98" s="217">
        <f>U98*H98</f>
        <v>0.0597834</v>
      </c>
      <c r="W98" s="217">
        <v>0</v>
      </c>
      <c r="X98" s="218">
        <f>W98*H98</f>
        <v>0</v>
      </c>
      <c r="Y98" s="38"/>
      <c r="Z98" s="38"/>
      <c r="AA98" s="38"/>
      <c r="AB98" s="38"/>
      <c r="AC98" s="38"/>
      <c r="AD98" s="38"/>
      <c r="AE98" s="38"/>
      <c r="AR98" s="219" t="s">
        <v>145</v>
      </c>
      <c r="AT98" s="219" t="s">
        <v>140</v>
      </c>
      <c r="AU98" s="219" t="s">
        <v>86</v>
      </c>
      <c r="AY98" s="17" t="s">
        <v>138</v>
      </c>
      <c r="BE98" s="220">
        <f>IF(O98="základní",K98,0)</f>
        <v>0</v>
      </c>
      <c r="BF98" s="220">
        <f>IF(O98="snížená",K98,0)</f>
        <v>0</v>
      </c>
      <c r="BG98" s="220">
        <f>IF(O98="zákl. přenesená",K98,0)</f>
        <v>0</v>
      </c>
      <c r="BH98" s="220">
        <f>IF(O98="sníž. přenesená",K98,0)</f>
        <v>0</v>
      </c>
      <c r="BI98" s="220">
        <f>IF(O98="nulová",K98,0)</f>
        <v>0</v>
      </c>
      <c r="BJ98" s="17" t="s">
        <v>84</v>
      </c>
      <c r="BK98" s="220">
        <f>ROUND(P98*H98,2)</f>
        <v>0</v>
      </c>
      <c r="BL98" s="17" t="s">
        <v>145</v>
      </c>
      <c r="BM98" s="219" t="s">
        <v>548</v>
      </c>
    </row>
    <row r="99" s="2" customFormat="1">
      <c r="A99" s="38"/>
      <c r="B99" s="39"/>
      <c r="C99" s="40"/>
      <c r="D99" s="221" t="s">
        <v>147</v>
      </c>
      <c r="E99" s="40"/>
      <c r="F99" s="222" t="s">
        <v>549</v>
      </c>
      <c r="G99" s="40"/>
      <c r="H99" s="40"/>
      <c r="I99" s="223"/>
      <c r="J99" s="223"/>
      <c r="K99" s="40"/>
      <c r="L99" s="40"/>
      <c r="M99" s="44"/>
      <c r="N99" s="224"/>
      <c r="O99" s="225"/>
      <c r="P99" s="84"/>
      <c r="Q99" s="84"/>
      <c r="R99" s="84"/>
      <c r="S99" s="84"/>
      <c r="T99" s="84"/>
      <c r="U99" s="84"/>
      <c r="V99" s="84"/>
      <c r="W99" s="84"/>
      <c r="X99" s="85"/>
      <c r="Y99" s="38"/>
      <c r="Z99" s="38"/>
      <c r="AA99" s="38"/>
      <c r="AB99" s="38"/>
      <c r="AC99" s="38"/>
      <c r="AD99" s="38"/>
      <c r="AE99" s="38"/>
      <c r="AT99" s="17" t="s">
        <v>147</v>
      </c>
      <c r="AU99" s="17" t="s">
        <v>86</v>
      </c>
    </row>
    <row r="100" s="13" customFormat="1">
      <c r="A100" s="13"/>
      <c r="B100" s="226"/>
      <c r="C100" s="227"/>
      <c r="D100" s="228" t="s">
        <v>149</v>
      </c>
      <c r="E100" s="229" t="s">
        <v>20</v>
      </c>
      <c r="F100" s="230" t="s">
        <v>550</v>
      </c>
      <c r="G100" s="227"/>
      <c r="H100" s="231">
        <v>2</v>
      </c>
      <c r="I100" s="232"/>
      <c r="J100" s="232"/>
      <c r="K100" s="227"/>
      <c r="L100" s="227"/>
      <c r="M100" s="233"/>
      <c r="N100" s="234"/>
      <c r="O100" s="235"/>
      <c r="P100" s="235"/>
      <c r="Q100" s="235"/>
      <c r="R100" s="235"/>
      <c r="S100" s="235"/>
      <c r="T100" s="235"/>
      <c r="U100" s="235"/>
      <c r="V100" s="235"/>
      <c r="W100" s="235"/>
      <c r="X100" s="236"/>
      <c r="Y100" s="13"/>
      <c r="Z100" s="13"/>
      <c r="AA100" s="13"/>
      <c r="AB100" s="13"/>
      <c r="AC100" s="13"/>
      <c r="AD100" s="13"/>
      <c r="AE100" s="13"/>
      <c r="AT100" s="237" t="s">
        <v>149</v>
      </c>
      <c r="AU100" s="237" t="s">
        <v>86</v>
      </c>
      <c r="AV100" s="13" t="s">
        <v>86</v>
      </c>
      <c r="AW100" s="13" t="s">
        <v>5</v>
      </c>
      <c r="AX100" s="13" t="s">
        <v>84</v>
      </c>
      <c r="AY100" s="237" t="s">
        <v>138</v>
      </c>
    </row>
    <row r="101" s="2" customFormat="1" ht="49.05" customHeight="1">
      <c r="A101" s="38"/>
      <c r="B101" s="39"/>
      <c r="C101" s="207" t="s">
        <v>155</v>
      </c>
      <c r="D101" s="207" t="s">
        <v>140</v>
      </c>
      <c r="E101" s="208" t="s">
        <v>551</v>
      </c>
      <c r="F101" s="209" t="s">
        <v>552</v>
      </c>
      <c r="G101" s="210" t="s">
        <v>167</v>
      </c>
      <c r="H101" s="211">
        <v>70</v>
      </c>
      <c r="I101" s="212"/>
      <c r="J101" s="212"/>
      <c r="K101" s="213">
        <f>ROUND(P101*H101,2)</f>
        <v>0</v>
      </c>
      <c r="L101" s="209" t="s">
        <v>536</v>
      </c>
      <c r="M101" s="44"/>
      <c r="N101" s="214" t="s">
        <v>20</v>
      </c>
      <c r="O101" s="215" t="s">
        <v>45</v>
      </c>
      <c r="P101" s="216">
        <f>I101+J101</f>
        <v>0</v>
      </c>
      <c r="Q101" s="216">
        <f>ROUND(I101*H101,2)</f>
        <v>0</v>
      </c>
      <c r="R101" s="216">
        <f>ROUND(J101*H101,2)</f>
        <v>0</v>
      </c>
      <c r="S101" s="84"/>
      <c r="T101" s="217">
        <f>S101*H101</f>
        <v>0</v>
      </c>
      <c r="U101" s="217">
        <v>0</v>
      </c>
      <c r="V101" s="217">
        <f>U101*H101</f>
        <v>0</v>
      </c>
      <c r="W101" s="217">
        <v>0</v>
      </c>
      <c r="X101" s="218">
        <f>W101*H101</f>
        <v>0</v>
      </c>
      <c r="Y101" s="38"/>
      <c r="Z101" s="38"/>
      <c r="AA101" s="38"/>
      <c r="AB101" s="38"/>
      <c r="AC101" s="38"/>
      <c r="AD101" s="38"/>
      <c r="AE101" s="38"/>
      <c r="AR101" s="219" t="s">
        <v>145</v>
      </c>
      <c r="AT101" s="219" t="s">
        <v>140</v>
      </c>
      <c r="AU101" s="219" t="s">
        <v>86</v>
      </c>
      <c r="AY101" s="17" t="s">
        <v>138</v>
      </c>
      <c r="BE101" s="220">
        <f>IF(O101="základní",K101,0)</f>
        <v>0</v>
      </c>
      <c r="BF101" s="220">
        <f>IF(O101="snížená",K101,0)</f>
        <v>0</v>
      </c>
      <c r="BG101" s="220">
        <f>IF(O101="zákl. přenesená",K101,0)</f>
        <v>0</v>
      </c>
      <c r="BH101" s="220">
        <f>IF(O101="sníž. přenesená",K101,0)</f>
        <v>0</v>
      </c>
      <c r="BI101" s="220">
        <f>IF(O101="nulová",K101,0)</f>
        <v>0</v>
      </c>
      <c r="BJ101" s="17" t="s">
        <v>84</v>
      </c>
      <c r="BK101" s="220">
        <f>ROUND(P101*H101,2)</f>
        <v>0</v>
      </c>
      <c r="BL101" s="17" t="s">
        <v>145</v>
      </c>
      <c r="BM101" s="219" t="s">
        <v>553</v>
      </c>
    </row>
    <row r="102" s="2" customFormat="1">
      <c r="A102" s="38"/>
      <c r="B102" s="39"/>
      <c r="C102" s="40"/>
      <c r="D102" s="221" t="s">
        <v>147</v>
      </c>
      <c r="E102" s="40"/>
      <c r="F102" s="222" t="s">
        <v>554</v>
      </c>
      <c r="G102" s="40"/>
      <c r="H102" s="40"/>
      <c r="I102" s="223"/>
      <c r="J102" s="223"/>
      <c r="K102" s="40"/>
      <c r="L102" s="40"/>
      <c r="M102" s="44"/>
      <c r="N102" s="224"/>
      <c r="O102" s="225"/>
      <c r="P102" s="84"/>
      <c r="Q102" s="84"/>
      <c r="R102" s="84"/>
      <c r="S102" s="84"/>
      <c r="T102" s="84"/>
      <c r="U102" s="84"/>
      <c r="V102" s="84"/>
      <c r="W102" s="84"/>
      <c r="X102" s="85"/>
      <c r="Y102" s="38"/>
      <c r="Z102" s="38"/>
      <c r="AA102" s="38"/>
      <c r="AB102" s="38"/>
      <c r="AC102" s="38"/>
      <c r="AD102" s="38"/>
      <c r="AE102" s="38"/>
      <c r="AT102" s="17" t="s">
        <v>147</v>
      </c>
      <c r="AU102" s="17" t="s">
        <v>86</v>
      </c>
    </row>
    <row r="103" s="13" customFormat="1">
      <c r="A103" s="13"/>
      <c r="B103" s="226"/>
      <c r="C103" s="227"/>
      <c r="D103" s="228" t="s">
        <v>149</v>
      </c>
      <c r="E103" s="229" t="s">
        <v>20</v>
      </c>
      <c r="F103" s="230" t="s">
        <v>555</v>
      </c>
      <c r="G103" s="227"/>
      <c r="H103" s="231">
        <v>70</v>
      </c>
      <c r="I103" s="232"/>
      <c r="J103" s="232"/>
      <c r="K103" s="227"/>
      <c r="L103" s="227"/>
      <c r="M103" s="233"/>
      <c r="N103" s="234"/>
      <c r="O103" s="235"/>
      <c r="P103" s="235"/>
      <c r="Q103" s="235"/>
      <c r="R103" s="235"/>
      <c r="S103" s="235"/>
      <c r="T103" s="235"/>
      <c r="U103" s="235"/>
      <c r="V103" s="235"/>
      <c r="W103" s="235"/>
      <c r="X103" s="236"/>
      <c r="Y103" s="13"/>
      <c r="Z103" s="13"/>
      <c r="AA103" s="13"/>
      <c r="AB103" s="13"/>
      <c r="AC103" s="13"/>
      <c r="AD103" s="13"/>
      <c r="AE103" s="13"/>
      <c r="AT103" s="237" t="s">
        <v>149</v>
      </c>
      <c r="AU103" s="237" t="s">
        <v>86</v>
      </c>
      <c r="AV103" s="13" t="s">
        <v>86</v>
      </c>
      <c r="AW103" s="13" t="s">
        <v>5</v>
      </c>
      <c r="AX103" s="13" t="s">
        <v>84</v>
      </c>
      <c r="AY103" s="237" t="s">
        <v>138</v>
      </c>
    </row>
    <row r="104" s="2" customFormat="1" ht="24.15" customHeight="1">
      <c r="A104" s="38"/>
      <c r="B104" s="39"/>
      <c r="C104" s="207" t="s">
        <v>145</v>
      </c>
      <c r="D104" s="207" t="s">
        <v>140</v>
      </c>
      <c r="E104" s="208" t="s">
        <v>556</v>
      </c>
      <c r="F104" s="209" t="s">
        <v>557</v>
      </c>
      <c r="G104" s="210" t="s">
        <v>167</v>
      </c>
      <c r="H104" s="211">
        <v>70</v>
      </c>
      <c r="I104" s="212"/>
      <c r="J104" s="212"/>
      <c r="K104" s="213">
        <f>ROUND(P104*H104,2)</f>
        <v>0</v>
      </c>
      <c r="L104" s="209" t="s">
        <v>536</v>
      </c>
      <c r="M104" s="44"/>
      <c r="N104" s="214" t="s">
        <v>20</v>
      </c>
      <c r="O104" s="215" t="s">
        <v>45</v>
      </c>
      <c r="P104" s="216">
        <f>I104+J104</f>
        <v>0</v>
      </c>
      <c r="Q104" s="216">
        <f>ROUND(I104*H104,2)</f>
        <v>0</v>
      </c>
      <c r="R104" s="216">
        <f>ROUND(J104*H104,2)</f>
        <v>0</v>
      </c>
      <c r="S104" s="84"/>
      <c r="T104" s="217">
        <f>S104*H104</f>
        <v>0</v>
      </c>
      <c r="U104" s="217">
        <v>3.0000000000000001E-05</v>
      </c>
      <c r="V104" s="217">
        <f>U104*H104</f>
        <v>0.0020999999999999999</v>
      </c>
      <c r="W104" s="217">
        <v>0</v>
      </c>
      <c r="X104" s="218">
        <f>W104*H104</f>
        <v>0</v>
      </c>
      <c r="Y104" s="38"/>
      <c r="Z104" s="38"/>
      <c r="AA104" s="38"/>
      <c r="AB104" s="38"/>
      <c r="AC104" s="38"/>
      <c r="AD104" s="38"/>
      <c r="AE104" s="38"/>
      <c r="AR104" s="219" t="s">
        <v>145</v>
      </c>
      <c r="AT104" s="219" t="s">
        <v>140</v>
      </c>
      <c r="AU104" s="219" t="s">
        <v>86</v>
      </c>
      <c r="AY104" s="17" t="s">
        <v>138</v>
      </c>
      <c r="BE104" s="220">
        <f>IF(O104="základní",K104,0)</f>
        <v>0</v>
      </c>
      <c r="BF104" s="220">
        <f>IF(O104="snížená",K104,0)</f>
        <v>0</v>
      </c>
      <c r="BG104" s="220">
        <f>IF(O104="zákl. přenesená",K104,0)</f>
        <v>0</v>
      </c>
      <c r="BH104" s="220">
        <f>IF(O104="sníž. přenesená",K104,0)</f>
        <v>0</v>
      </c>
      <c r="BI104" s="220">
        <f>IF(O104="nulová",K104,0)</f>
        <v>0</v>
      </c>
      <c r="BJ104" s="17" t="s">
        <v>84</v>
      </c>
      <c r="BK104" s="220">
        <f>ROUND(P104*H104,2)</f>
        <v>0</v>
      </c>
      <c r="BL104" s="17" t="s">
        <v>145</v>
      </c>
      <c r="BM104" s="219" t="s">
        <v>558</v>
      </c>
    </row>
    <row r="105" s="2" customFormat="1">
      <c r="A105" s="38"/>
      <c r="B105" s="39"/>
      <c r="C105" s="40"/>
      <c r="D105" s="221" t="s">
        <v>147</v>
      </c>
      <c r="E105" s="40"/>
      <c r="F105" s="222" t="s">
        <v>559</v>
      </c>
      <c r="G105" s="40"/>
      <c r="H105" s="40"/>
      <c r="I105" s="223"/>
      <c r="J105" s="223"/>
      <c r="K105" s="40"/>
      <c r="L105" s="40"/>
      <c r="M105" s="44"/>
      <c r="N105" s="224"/>
      <c r="O105" s="225"/>
      <c r="P105" s="84"/>
      <c r="Q105" s="84"/>
      <c r="R105" s="84"/>
      <c r="S105" s="84"/>
      <c r="T105" s="84"/>
      <c r="U105" s="84"/>
      <c r="V105" s="84"/>
      <c r="W105" s="84"/>
      <c r="X105" s="85"/>
      <c r="Y105" s="38"/>
      <c r="Z105" s="38"/>
      <c r="AA105" s="38"/>
      <c r="AB105" s="38"/>
      <c r="AC105" s="38"/>
      <c r="AD105" s="38"/>
      <c r="AE105" s="38"/>
      <c r="AT105" s="17" t="s">
        <v>147</v>
      </c>
      <c r="AU105" s="17" t="s">
        <v>86</v>
      </c>
    </row>
    <row r="106" s="13" customFormat="1">
      <c r="A106" s="13"/>
      <c r="B106" s="226"/>
      <c r="C106" s="227"/>
      <c r="D106" s="228" t="s">
        <v>149</v>
      </c>
      <c r="E106" s="229" t="s">
        <v>20</v>
      </c>
      <c r="F106" s="230" t="s">
        <v>555</v>
      </c>
      <c r="G106" s="227"/>
      <c r="H106" s="231">
        <v>70</v>
      </c>
      <c r="I106" s="232"/>
      <c r="J106" s="232"/>
      <c r="K106" s="227"/>
      <c r="L106" s="227"/>
      <c r="M106" s="233"/>
      <c r="N106" s="234"/>
      <c r="O106" s="235"/>
      <c r="P106" s="235"/>
      <c r="Q106" s="235"/>
      <c r="R106" s="235"/>
      <c r="S106" s="235"/>
      <c r="T106" s="235"/>
      <c r="U106" s="235"/>
      <c r="V106" s="235"/>
      <c r="W106" s="235"/>
      <c r="X106" s="236"/>
      <c r="Y106" s="13"/>
      <c r="Z106" s="13"/>
      <c r="AA106" s="13"/>
      <c r="AB106" s="13"/>
      <c r="AC106" s="13"/>
      <c r="AD106" s="13"/>
      <c r="AE106" s="13"/>
      <c r="AT106" s="237" t="s">
        <v>149</v>
      </c>
      <c r="AU106" s="237" t="s">
        <v>86</v>
      </c>
      <c r="AV106" s="13" t="s">
        <v>86</v>
      </c>
      <c r="AW106" s="13" t="s">
        <v>5</v>
      </c>
      <c r="AX106" s="13" t="s">
        <v>84</v>
      </c>
      <c r="AY106" s="237" t="s">
        <v>138</v>
      </c>
    </row>
    <row r="107" s="2" customFormat="1" ht="33" customHeight="1">
      <c r="A107" s="38"/>
      <c r="B107" s="39"/>
      <c r="C107" s="207" t="s">
        <v>164</v>
      </c>
      <c r="D107" s="207" t="s">
        <v>140</v>
      </c>
      <c r="E107" s="208" t="s">
        <v>560</v>
      </c>
      <c r="F107" s="209" t="s">
        <v>561</v>
      </c>
      <c r="G107" s="210" t="s">
        <v>189</v>
      </c>
      <c r="H107" s="211">
        <v>21</v>
      </c>
      <c r="I107" s="212"/>
      <c r="J107" s="212"/>
      <c r="K107" s="213">
        <f>ROUND(P107*H107,2)</f>
        <v>0</v>
      </c>
      <c r="L107" s="209" t="s">
        <v>536</v>
      </c>
      <c r="M107" s="44"/>
      <c r="N107" s="214" t="s">
        <v>20</v>
      </c>
      <c r="O107" s="215" t="s">
        <v>45</v>
      </c>
      <c r="P107" s="216">
        <f>I107+J107</f>
        <v>0</v>
      </c>
      <c r="Q107" s="216">
        <f>ROUND(I107*H107,2)</f>
        <v>0</v>
      </c>
      <c r="R107" s="216">
        <f>ROUND(J107*H107,2)</f>
        <v>0</v>
      </c>
      <c r="S107" s="84"/>
      <c r="T107" s="217">
        <f>S107*H107</f>
        <v>0</v>
      </c>
      <c r="U107" s="217">
        <v>0</v>
      </c>
      <c r="V107" s="217">
        <f>U107*H107</f>
        <v>0</v>
      </c>
      <c r="W107" s="217">
        <v>0</v>
      </c>
      <c r="X107" s="218">
        <f>W107*H107</f>
        <v>0</v>
      </c>
      <c r="Y107" s="38"/>
      <c r="Z107" s="38"/>
      <c r="AA107" s="38"/>
      <c r="AB107" s="38"/>
      <c r="AC107" s="38"/>
      <c r="AD107" s="38"/>
      <c r="AE107" s="38"/>
      <c r="AR107" s="219" t="s">
        <v>145</v>
      </c>
      <c r="AT107" s="219" t="s">
        <v>140</v>
      </c>
      <c r="AU107" s="219" t="s">
        <v>86</v>
      </c>
      <c r="AY107" s="17" t="s">
        <v>138</v>
      </c>
      <c r="BE107" s="220">
        <f>IF(O107="základní",K107,0)</f>
        <v>0</v>
      </c>
      <c r="BF107" s="220">
        <f>IF(O107="snížená",K107,0)</f>
        <v>0</v>
      </c>
      <c r="BG107" s="220">
        <f>IF(O107="zákl. přenesená",K107,0)</f>
        <v>0</v>
      </c>
      <c r="BH107" s="220">
        <f>IF(O107="sníž. přenesená",K107,0)</f>
        <v>0</v>
      </c>
      <c r="BI107" s="220">
        <f>IF(O107="nulová",K107,0)</f>
        <v>0</v>
      </c>
      <c r="BJ107" s="17" t="s">
        <v>84</v>
      </c>
      <c r="BK107" s="220">
        <f>ROUND(P107*H107,2)</f>
        <v>0</v>
      </c>
      <c r="BL107" s="17" t="s">
        <v>145</v>
      </c>
      <c r="BM107" s="219" t="s">
        <v>562</v>
      </c>
    </row>
    <row r="108" s="2" customFormat="1">
      <c r="A108" s="38"/>
      <c r="B108" s="39"/>
      <c r="C108" s="40"/>
      <c r="D108" s="221" t="s">
        <v>147</v>
      </c>
      <c r="E108" s="40"/>
      <c r="F108" s="222" t="s">
        <v>563</v>
      </c>
      <c r="G108" s="40"/>
      <c r="H108" s="40"/>
      <c r="I108" s="223"/>
      <c r="J108" s="223"/>
      <c r="K108" s="40"/>
      <c r="L108" s="40"/>
      <c r="M108" s="44"/>
      <c r="N108" s="224"/>
      <c r="O108" s="225"/>
      <c r="P108" s="84"/>
      <c r="Q108" s="84"/>
      <c r="R108" s="84"/>
      <c r="S108" s="84"/>
      <c r="T108" s="84"/>
      <c r="U108" s="84"/>
      <c r="V108" s="84"/>
      <c r="W108" s="84"/>
      <c r="X108" s="85"/>
      <c r="Y108" s="38"/>
      <c r="Z108" s="38"/>
      <c r="AA108" s="38"/>
      <c r="AB108" s="38"/>
      <c r="AC108" s="38"/>
      <c r="AD108" s="38"/>
      <c r="AE108" s="38"/>
      <c r="AT108" s="17" t="s">
        <v>147</v>
      </c>
      <c r="AU108" s="17" t="s">
        <v>86</v>
      </c>
    </row>
    <row r="109" s="13" customFormat="1">
      <c r="A109" s="13"/>
      <c r="B109" s="226"/>
      <c r="C109" s="227"/>
      <c r="D109" s="228" t="s">
        <v>149</v>
      </c>
      <c r="E109" s="229" t="s">
        <v>20</v>
      </c>
      <c r="F109" s="230" t="s">
        <v>564</v>
      </c>
      <c r="G109" s="227"/>
      <c r="H109" s="231">
        <v>21</v>
      </c>
      <c r="I109" s="232"/>
      <c r="J109" s="232"/>
      <c r="K109" s="227"/>
      <c r="L109" s="227"/>
      <c r="M109" s="233"/>
      <c r="N109" s="234"/>
      <c r="O109" s="235"/>
      <c r="P109" s="235"/>
      <c r="Q109" s="235"/>
      <c r="R109" s="235"/>
      <c r="S109" s="235"/>
      <c r="T109" s="235"/>
      <c r="U109" s="235"/>
      <c r="V109" s="235"/>
      <c r="W109" s="235"/>
      <c r="X109" s="236"/>
      <c r="Y109" s="13"/>
      <c r="Z109" s="13"/>
      <c r="AA109" s="13"/>
      <c r="AB109" s="13"/>
      <c r="AC109" s="13"/>
      <c r="AD109" s="13"/>
      <c r="AE109" s="13"/>
      <c r="AT109" s="237" t="s">
        <v>149</v>
      </c>
      <c r="AU109" s="237" t="s">
        <v>86</v>
      </c>
      <c r="AV109" s="13" t="s">
        <v>86</v>
      </c>
      <c r="AW109" s="13" t="s">
        <v>5</v>
      </c>
      <c r="AX109" s="13" t="s">
        <v>84</v>
      </c>
      <c r="AY109" s="237" t="s">
        <v>138</v>
      </c>
    </row>
    <row r="110" s="2" customFormat="1" ht="33" customHeight="1">
      <c r="A110" s="38"/>
      <c r="B110" s="39"/>
      <c r="C110" s="207" t="s">
        <v>171</v>
      </c>
      <c r="D110" s="207" t="s">
        <v>140</v>
      </c>
      <c r="E110" s="208" t="s">
        <v>240</v>
      </c>
      <c r="F110" s="209" t="s">
        <v>241</v>
      </c>
      <c r="G110" s="210" t="s">
        <v>167</v>
      </c>
      <c r="H110" s="211">
        <v>63</v>
      </c>
      <c r="I110" s="212"/>
      <c r="J110" s="212"/>
      <c r="K110" s="213">
        <f>ROUND(P110*H110,2)</f>
        <v>0</v>
      </c>
      <c r="L110" s="209" t="s">
        <v>536</v>
      </c>
      <c r="M110" s="44"/>
      <c r="N110" s="214" t="s">
        <v>20</v>
      </c>
      <c r="O110" s="215" t="s">
        <v>45</v>
      </c>
      <c r="P110" s="216">
        <f>I110+J110</f>
        <v>0</v>
      </c>
      <c r="Q110" s="216">
        <f>ROUND(I110*H110,2)</f>
        <v>0</v>
      </c>
      <c r="R110" s="216">
        <f>ROUND(J110*H110,2)</f>
        <v>0</v>
      </c>
      <c r="S110" s="84"/>
      <c r="T110" s="217">
        <f>S110*H110</f>
        <v>0</v>
      </c>
      <c r="U110" s="217">
        <v>0</v>
      </c>
      <c r="V110" s="217">
        <f>U110*H110</f>
        <v>0</v>
      </c>
      <c r="W110" s="217">
        <v>0</v>
      </c>
      <c r="X110" s="218">
        <f>W110*H110</f>
        <v>0</v>
      </c>
      <c r="Y110" s="38"/>
      <c r="Z110" s="38"/>
      <c r="AA110" s="38"/>
      <c r="AB110" s="38"/>
      <c r="AC110" s="38"/>
      <c r="AD110" s="38"/>
      <c r="AE110" s="38"/>
      <c r="AR110" s="219" t="s">
        <v>145</v>
      </c>
      <c r="AT110" s="219" t="s">
        <v>140</v>
      </c>
      <c r="AU110" s="219" t="s">
        <v>86</v>
      </c>
      <c r="AY110" s="17" t="s">
        <v>138</v>
      </c>
      <c r="BE110" s="220">
        <f>IF(O110="základní",K110,0)</f>
        <v>0</v>
      </c>
      <c r="BF110" s="220">
        <f>IF(O110="snížená",K110,0)</f>
        <v>0</v>
      </c>
      <c r="BG110" s="220">
        <f>IF(O110="zákl. přenesená",K110,0)</f>
        <v>0</v>
      </c>
      <c r="BH110" s="220">
        <f>IF(O110="sníž. přenesená",K110,0)</f>
        <v>0</v>
      </c>
      <c r="BI110" s="220">
        <f>IF(O110="nulová",K110,0)</f>
        <v>0</v>
      </c>
      <c r="BJ110" s="17" t="s">
        <v>84</v>
      </c>
      <c r="BK110" s="220">
        <f>ROUND(P110*H110,2)</f>
        <v>0</v>
      </c>
      <c r="BL110" s="17" t="s">
        <v>145</v>
      </c>
      <c r="BM110" s="219" t="s">
        <v>565</v>
      </c>
    </row>
    <row r="111" s="2" customFormat="1">
      <c r="A111" s="38"/>
      <c r="B111" s="39"/>
      <c r="C111" s="40"/>
      <c r="D111" s="221" t="s">
        <v>147</v>
      </c>
      <c r="E111" s="40"/>
      <c r="F111" s="222" t="s">
        <v>566</v>
      </c>
      <c r="G111" s="40"/>
      <c r="H111" s="40"/>
      <c r="I111" s="223"/>
      <c r="J111" s="223"/>
      <c r="K111" s="40"/>
      <c r="L111" s="40"/>
      <c r="M111" s="44"/>
      <c r="N111" s="224"/>
      <c r="O111" s="225"/>
      <c r="P111" s="84"/>
      <c r="Q111" s="84"/>
      <c r="R111" s="84"/>
      <c r="S111" s="84"/>
      <c r="T111" s="84"/>
      <c r="U111" s="84"/>
      <c r="V111" s="84"/>
      <c r="W111" s="84"/>
      <c r="X111" s="85"/>
      <c r="Y111" s="38"/>
      <c r="Z111" s="38"/>
      <c r="AA111" s="38"/>
      <c r="AB111" s="38"/>
      <c r="AC111" s="38"/>
      <c r="AD111" s="38"/>
      <c r="AE111" s="38"/>
      <c r="AT111" s="17" t="s">
        <v>147</v>
      </c>
      <c r="AU111" s="17" t="s">
        <v>86</v>
      </c>
    </row>
    <row r="112" s="13" customFormat="1">
      <c r="A112" s="13"/>
      <c r="B112" s="226"/>
      <c r="C112" s="227"/>
      <c r="D112" s="228" t="s">
        <v>149</v>
      </c>
      <c r="E112" s="229" t="s">
        <v>20</v>
      </c>
      <c r="F112" s="230" t="s">
        <v>567</v>
      </c>
      <c r="G112" s="227"/>
      <c r="H112" s="231">
        <v>63</v>
      </c>
      <c r="I112" s="232"/>
      <c r="J112" s="232"/>
      <c r="K112" s="227"/>
      <c r="L112" s="227"/>
      <c r="M112" s="233"/>
      <c r="N112" s="234"/>
      <c r="O112" s="235"/>
      <c r="P112" s="235"/>
      <c r="Q112" s="235"/>
      <c r="R112" s="235"/>
      <c r="S112" s="235"/>
      <c r="T112" s="235"/>
      <c r="U112" s="235"/>
      <c r="V112" s="235"/>
      <c r="W112" s="235"/>
      <c r="X112" s="236"/>
      <c r="Y112" s="13"/>
      <c r="Z112" s="13"/>
      <c r="AA112" s="13"/>
      <c r="AB112" s="13"/>
      <c r="AC112" s="13"/>
      <c r="AD112" s="13"/>
      <c r="AE112" s="13"/>
      <c r="AT112" s="237" t="s">
        <v>149</v>
      </c>
      <c r="AU112" s="237" t="s">
        <v>86</v>
      </c>
      <c r="AV112" s="13" t="s">
        <v>86</v>
      </c>
      <c r="AW112" s="13" t="s">
        <v>5</v>
      </c>
      <c r="AX112" s="13" t="s">
        <v>84</v>
      </c>
      <c r="AY112" s="237" t="s">
        <v>138</v>
      </c>
    </row>
    <row r="113" s="2" customFormat="1" ht="66.75" customHeight="1">
      <c r="A113" s="38"/>
      <c r="B113" s="39"/>
      <c r="C113" s="207" t="s">
        <v>178</v>
      </c>
      <c r="D113" s="207" t="s">
        <v>140</v>
      </c>
      <c r="E113" s="208" t="s">
        <v>568</v>
      </c>
      <c r="F113" s="209" t="s">
        <v>569</v>
      </c>
      <c r="G113" s="210" t="s">
        <v>189</v>
      </c>
      <c r="H113" s="211">
        <v>21</v>
      </c>
      <c r="I113" s="212"/>
      <c r="J113" s="212"/>
      <c r="K113" s="213">
        <f>ROUND(P113*H113,2)</f>
        <v>0</v>
      </c>
      <c r="L113" s="209" t="s">
        <v>536</v>
      </c>
      <c r="M113" s="44"/>
      <c r="N113" s="214" t="s">
        <v>20</v>
      </c>
      <c r="O113" s="215" t="s">
        <v>45</v>
      </c>
      <c r="P113" s="216">
        <f>I113+J113</f>
        <v>0</v>
      </c>
      <c r="Q113" s="216">
        <f>ROUND(I113*H113,2)</f>
        <v>0</v>
      </c>
      <c r="R113" s="216">
        <f>ROUND(J113*H113,2)</f>
        <v>0</v>
      </c>
      <c r="S113" s="84"/>
      <c r="T113" s="217">
        <f>S113*H113</f>
        <v>0</v>
      </c>
      <c r="U113" s="217">
        <v>0</v>
      </c>
      <c r="V113" s="217">
        <f>U113*H113</f>
        <v>0</v>
      </c>
      <c r="W113" s="217">
        <v>0</v>
      </c>
      <c r="X113" s="218">
        <f>W113*H113</f>
        <v>0</v>
      </c>
      <c r="Y113" s="38"/>
      <c r="Z113" s="38"/>
      <c r="AA113" s="38"/>
      <c r="AB113" s="38"/>
      <c r="AC113" s="38"/>
      <c r="AD113" s="38"/>
      <c r="AE113" s="38"/>
      <c r="AR113" s="219" t="s">
        <v>145</v>
      </c>
      <c r="AT113" s="219" t="s">
        <v>140</v>
      </c>
      <c r="AU113" s="219" t="s">
        <v>86</v>
      </c>
      <c r="AY113" s="17" t="s">
        <v>138</v>
      </c>
      <c r="BE113" s="220">
        <f>IF(O113="základní",K113,0)</f>
        <v>0</v>
      </c>
      <c r="BF113" s="220">
        <f>IF(O113="snížená",K113,0)</f>
        <v>0</v>
      </c>
      <c r="BG113" s="220">
        <f>IF(O113="zákl. přenesená",K113,0)</f>
        <v>0</v>
      </c>
      <c r="BH113" s="220">
        <f>IF(O113="sníž. přenesená",K113,0)</f>
        <v>0</v>
      </c>
      <c r="BI113" s="220">
        <f>IF(O113="nulová",K113,0)</f>
        <v>0</v>
      </c>
      <c r="BJ113" s="17" t="s">
        <v>84</v>
      </c>
      <c r="BK113" s="220">
        <f>ROUND(P113*H113,2)</f>
        <v>0</v>
      </c>
      <c r="BL113" s="17" t="s">
        <v>145</v>
      </c>
      <c r="BM113" s="219" t="s">
        <v>570</v>
      </c>
    </row>
    <row r="114" s="2" customFormat="1">
      <c r="A114" s="38"/>
      <c r="B114" s="39"/>
      <c r="C114" s="40"/>
      <c r="D114" s="221" t="s">
        <v>147</v>
      </c>
      <c r="E114" s="40"/>
      <c r="F114" s="222" t="s">
        <v>571</v>
      </c>
      <c r="G114" s="40"/>
      <c r="H114" s="40"/>
      <c r="I114" s="223"/>
      <c r="J114" s="223"/>
      <c r="K114" s="40"/>
      <c r="L114" s="40"/>
      <c r="M114" s="44"/>
      <c r="N114" s="224"/>
      <c r="O114" s="225"/>
      <c r="P114" s="84"/>
      <c r="Q114" s="84"/>
      <c r="R114" s="84"/>
      <c r="S114" s="84"/>
      <c r="T114" s="84"/>
      <c r="U114" s="84"/>
      <c r="V114" s="84"/>
      <c r="W114" s="84"/>
      <c r="X114" s="85"/>
      <c r="Y114" s="38"/>
      <c r="Z114" s="38"/>
      <c r="AA114" s="38"/>
      <c r="AB114" s="38"/>
      <c r="AC114" s="38"/>
      <c r="AD114" s="38"/>
      <c r="AE114" s="38"/>
      <c r="AT114" s="17" t="s">
        <v>147</v>
      </c>
      <c r="AU114" s="17" t="s">
        <v>86</v>
      </c>
    </row>
    <row r="115" s="13" customFormat="1">
      <c r="A115" s="13"/>
      <c r="B115" s="226"/>
      <c r="C115" s="227"/>
      <c r="D115" s="228" t="s">
        <v>149</v>
      </c>
      <c r="E115" s="229" t="s">
        <v>20</v>
      </c>
      <c r="F115" s="230" t="s">
        <v>572</v>
      </c>
      <c r="G115" s="227"/>
      <c r="H115" s="231">
        <v>21</v>
      </c>
      <c r="I115" s="232"/>
      <c r="J115" s="232"/>
      <c r="K115" s="227"/>
      <c r="L115" s="227"/>
      <c r="M115" s="233"/>
      <c r="N115" s="234"/>
      <c r="O115" s="235"/>
      <c r="P115" s="235"/>
      <c r="Q115" s="235"/>
      <c r="R115" s="235"/>
      <c r="S115" s="235"/>
      <c r="T115" s="235"/>
      <c r="U115" s="235"/>
      <c r="V115" s="235"/>
      <c r="W115" s="235"/>
      <c r="X115" s="236"/>
      <c r="Y115" s="13"/>
      <c r="Z115" s="13"/>
      <c r="AA115" s="13"/>
      <c r="AB115" s="13"/>
      <c r="AC115" s="13"/>
      <c r="AD115" s="13"/>
      <c r="AE115" s="13"/>
      <c r="AT115" s="237" t="s">
        <v>149</v>
      </c>
      <c r="AU115" s="237" t="s">
        <v>86</v>
      </c>
      <c r="AV115" s="13" t="s">
        <v>86</v>
      </c>
      <c r="AW115" s="13" t="s">
        <v>5</v>
      </c>
      <c r="AX115" s="13" t="s">
        <v>84</v>
      </c>
      <c r="AY115" s="237" t="s">
        <v>138</v>
      </c>
    </row>
    <row r="116" s="2" customFormat="1" ht="55.5" customHeight="1">
      <c r="A116" s="38"/>
      <c r="B116" s="39"/>
      <c r="C116" s="207" t="s">
        <v>186</v>
      </c>
      <c r="D116" s="207" t="s">
        <v>140</v>
      </c>
      <c r="E116" s="208" t="s">
        <v>270</v>
      </c>
      <c r="F116" s="209" t="s">
        <v>271</v>
      </c>
      <c r="G116" s="210" t="s">
        <v>167</v>
      </c>
      <c r="H116" s="211">
        <v>54</v>
      </c>
      <c r="I116" s="212"/>
      <c r="J116" s="212"/>
      <c r="K116" s="213">
        <f>ROUND(P116*H116,2)</f>
        <v>0</v>
      </c>
      <c r="L116" s="209" t="s">
        <v>536</v>
      </c>
      <c r="M116" s="44"/>
      <c r="N116" s="214" t="s">
        <v>20</v>
      </c>
      <c r="O116" s="215" t="s">
        <v>45</v>
      </c>
      <c r="P116" s="216">
        <f>I116+J116</f>
        <v>0</v>
      </c>
      <c r="Q116" s="216">
        <f>ROUND(I116*H116,2)</f>
        <v>0</v>
      </c>
      <c r="R116" s="216">
        <f>ROUND(J116*H116,2)</f>
        <v>0</v>
      </c>
      <c r="S116" s="84"/>
      <c r="T116" s="217">
        <f>S116*H116</f>
        <v>0</v>
      </c>
      <c r="U116" s="217">
        <v>0</v>
      </c>
      <c r="V116" s="217">
        <f>U116*H116</f>
        <v>0</v>
      </c>
      <c r="W116" s="217">
        <v>0</v>
      </c>
      <c r="X116" s="218">
        <f>W116*H116</f>
        <v>0</v>
      </c>
      <c r="Y116" s="38"/>
      <c r="Z116" s="38"/>
      <c r="AA116" s="38"/>
      <c r="AB116" s="38"/>
      <c r="AC116" s="38"/>
      <c r="AD116" s="38"/>
      <c r="AE116" s="38"/>
      <c r="AR116" s="219" t="s">
        <v>145</v>
      </c>
      <c r="AT116" s="219" t="s">
        <v>140</v>
      </c>
      <c r="AU116" s="219" t="s">
        <v>86</v>
      </c>
      <c r="AY116" s="17" t="s">
        <v>138</v>
      </c>
      <c r="BE116" s="220">
        <f>IF(O116="základní",K116,0)</f>
        <v>0</v>
      </c>
      <c r="BF116" s="220">
        <f>IF(O116="snížená",K116,0)</f>
        <v>0</v>
      </c>
      <c r="BG116" s="220">
        <f>IF(O116="zákl. přenesená",K116,0)</f>
        <v>0</v>
      </c>
      <c r="BH116" s="220">
        <f>IF(O116="sníž. přenesená",K116,0)</f>
        <v>0</v>
      </c>
      <c r="BI116" s="220">
        <f>IF(O116="nulová",K116,0)</f>
        <v>0</v>
      </c>
      <c r="BJ116" s="17" t="s">
        <v>84</v>
      </c>
      <c r="BK116" s="220">
        <f>ROUND(P116*H116,2)</f>
        <v>0</v>
      </c>
      <c r="BL116" s="17" t="s">
        <v>145</v>
      </c>
      <c r="BM116" s="219" t="s">
        <v>573</v>
      </c>
    </row>
    <row r="117" s="2" customFormat="1">
      <c r="A117" s="38"/>
      <c r="B117" s="39"/>
      <c r="C117" s="40"/>
      <c r="D117" s="221" t="s">
        <v>147</v>
      </c>
      <c r="E117" s="40"/>
      <c r="F117" s="222" t="s">
        <v>574</v>
      </c>
      <c r="G117" s="40"/>
      <c r="H117" s="40"/>
      <c r="I117" s="223"/>
      <c r="J117" s="223"/>
      <c r="K117" s="40"/>
      <c r="L117" s="40"/>
      <c r="M117" s="44"/>
      <c r="N117" s="224"/>
      <c r="O117" s="225"/>
      <c r="P117" s="84"/>
      <c r="Q117" s="84"/>
      <c r="R117" s="84"/>
      <c r="S117" s="84"/>
      <c r="T117" s="84"/>
      <c r="U117" s="84"/>
      <c r="V117" s="84"/>
      <c r="W117" s="84"/>
      <c r="X117" s="85"/>
      <c r="Y117" s="38"/>
      <c r="Z117" s="38"/>
      <c r="AA117" s="38"/>
      <c r="AB117" s="38"/>
      <c r="AC117" s="38"/>
      <c r="AD117" s="38"/>
      <c r="AE117" s="38"/>
      <c r="AT117" s="17" t="s">
        <v>147</v>
      </c>
      <c r="AU117" s="17" t="s">
        <v>86</v>
      </c>
    </row>
    <row r="118" s="2" customFormat="1">
      <c r="A118" s="38"/>
      <c r="B118" s="39"/>
      <c r="C118" s="40"/>
      <c r="D118" s="228" t="s">
        <v>479</v>
      </c>
      <c r="E118" s="40"/>
      <c r="F118" s="238" t="s">
        <v>575</v>
      </c>
      <c r="G118" s="40"/>
      <c r="H118" s="40"/>
      <c r="I118" s="223"/>
      <c r="J118" s="223"/>
      <c r="K118" s="40"/>
      <c r="L118" s="40"/>
      <c r="M118" s="44"/>
      <c r="N118" s="224"/>
      <c r="O118" s="225"/>
      <c r="P118" s="84"/>
      <c r="Q118" s="84"/>
      <c r="R118" s="84"/>
      <c r="S118" s="84"/>
      <c r="T118" s="84"/>
      <c r="U118" s="84"/>
      <c r="V118" s="84"/>
      <c r="W118" s="84"/>
      <c r="X118" s="85"/>
      <c r="Y118" s="38"/>
      <c r="Z118" s="38"/>
      <c r="AA118" s="38"/>
      <c r="AB118" s="38"/>
      <c r="AC118" s="38"/>
      <c r="AD118" s="38"/>
      <c r="AE118" s="38"/>
      <c r="AT118" s="17" t="s">
        <v>479</v>
      </c>
      <c r="AU118" s="17" t="s">
        <v>86</v>
      </c>
    </row>
    <row r="119" s="13" customFormat="1">
      <c r="A119" s="13"/>
      <c r="B119" s="226"/>
      <c r="C119" s="227"/>
      <c r="D119" s="228" t="s">
        <v>149</v>
      </c>
      <c r="E119" s="229" t="s">
        <v>20</v>
      </c>
      <c r="F119" s="230" t="s">
        <v>576</v>
      </c>
      <c r="G119" s="227"/>
      <c r="H119" s="231">
        <v>54</v>
      </c>
      <c r="I119" s="232"/>
      <c r="J119" s="232"/>
      <c r="K119" s="227"/>
      <c r="L119" s="227"/>
      <c r="M119" s="233"/>
      <c r="N119" s="234"/>
      <c r="O119" s="235"/>
      <c r="P119" s="235"/>
      <c r="Q119" s="235"/>
      <c r="R119" s="235"/>
      <c r="S119" s="235"/>
      <c r="T119" s="235"/>
      <c r="U119" s="235"/>
      <c r="V119" s="235"/>
      <c r="W119" s="235"/>
      <c r="X119" s="236"/>
      <c r="Y119" s="13"/>
      <c r="Z119" s="13"/>
      <c r="AA119" s="13"/>
      <c r="AB119" s="13"/>
      <c r="AC119" s="13"/>
      <c r="AD119" s="13"/>
      <c r="AE119" s="13"/>
      <c r="AT119" s="237" t="s">
        <v>149</v>
      </c>
      <c r="AU119" s="237" t="s">
        <v>86</v>
      </c>
      <c r="AV119" s="13" t="s">
        <v>86</v>
      </c>
      <c r="AW119" s="13" t="s">
        <v>5</v>
      </c>
      <c r="AX119" s="13" t="s">
        <v>84</v>
      </c>
      <c r="AY119" s="237" t="s">
        <v>138</v>
      </c>
    </row>
    <row r="120" s="2" customFormat="1" ht="49.05" customHeight="1">
      <c r="A120" s="38"/>
      <c r="B120" s="39"/>
      <c r="C120" s="207" t="s">
        <v>193</v>
      </c>
      <c r="D120" s="207" t="s">
        <v>140</v>
      </c>
      <c r="E120" s="208" t="s">
        <v>281</v>
      </c>
      <c r="F120" s="209" t="s">
        <v>282</v>
      </c>
      <c r="G120" s="210" t="s">
        <v>167</v>
      </c>
      <c r="H120" s="211">
        <v>54</v>
      </c>
      <c r="I120" s="212"/>
      <c r="J120" s="212"/>
      <c r="K120" s="213">
        <f>ROUND(P120*H120,2)</f>
        <v>0</v>
      </c>
      <c r="L120" s="209" t="s">
        <v>536</v>
      </c>
      <c r="M120" s="44"/>
      <c r="N120" s="214" t="s">
        <v>20</v>
      </c>
      <c r="O120" s="215" t="s">
        <v>45</v>
      </c>
      <c r="P120" s="216">
        <f>I120+J120</f>
        <v>0</v>
      </c>
      <c r="Q120" s="216">
        <f>ROUND(I120*H120,2)</f>
        <v>0</v>
      </c>
      <c r="R120" s="216">
        <f>ROUND(J120*H120,2)</f>
        <v>0</v>
      </c>
      <c r="S120" s="84"/>
      <c r="T120" s="217">
        <f>S120*H120</f>
        <v>0</v>
      </c>
      <c r="U120" s="217">
        <v>0</v>
      </c>
      <c r="V120" s="217">
        <f>U120*H120</f>
        <v>0</v>
      </c>
      <c r="W120" s="217">
        <v>0</v>
      </c>
      <c r="X120" s="218">
        <f>W120*H120</f>
        <v>0</v>
      </c>
      <c r="Y120" s="38"/>
      <c r="Z120" s="38"/>
      <c r="AA120" s="38"/>
      <c r="AB120" s="38"/>
      <c r="AC120" s="38"/>
      <c r="AD120" s="38"/>
      <c r="AE120" s="38"/>
      <c r="AR120" s="219" t="s">
        <v>145</v>
      </c>
      <c r="AT120" s="219" t="s">
        <v>140</v>
      </c>
      <c r="AU120" s="219" t="s">
        <v>86</v>
      </c>
      <c r="AY120" s="17" t="s">
        <v>138</v>
      </c>
      <c r="BE120" s="220">
        <f>IF(O120="základní",K120,0)</f>
        <v>0</v>
      </c>
      <c r="BF120" s="220">
        <f>IF(O120="snížená",K120,0)</f>
        <v>0</v>
      </c>
      <c r="BG120" s="220">
        <f>IF(O120="zákl. přenesená",K120,0)</f>
        <v>0</v>
      </c>
      <c r="BH120" s="220">
        <f>IF(O120="sníž. přenesená",K120,0)</f>
        <v>0</v>
      </c>
      <c r="BI120" s="220">
        <f>IF(O120="nulová",K120,0)</f>
        <v>0</v>
      </c>
      <c r="BJ120" s="17" t="s">
        <v>84</v>
      </c>
      <c r="BK120" s="220">
        <f>ROUND(P120*H120,2)</f>
        <v>0</v>
      </c>
      <c r="BL120" s="17" t="s">
        <v>145</v>
      </c>
      <c r="BM120" s="219" t="s">
        <v>577</v>
      </c>
    </row>
    <row r="121" s="2" customFormat="1">
      <c r="A121" s="38"/>
      <c r="B121" s="39"/>
      <c r="C121" s="40"/>
      <c r="D121" s="221" t="s">
        <v>147</v>
      </c>
      <c r="E121" s="40"/>
      <c r="F121" s="222" t="s">
        <v>578</v>
      </c>
      <c r="G121" s="40"/>
      <c r="H121" s="40"/>
      <c r="I121" s="223"/>
      <c r="J121" s="223"/>
      <c r="K121" s="40"/>
      <c r="L121" s="40"/>
      <c r="M121" s="44"/>
      <c r="N121" s="224"/>
      <c r="O121" s="225"/>
      <c r="P121" s="84"/>
      <c r="Q121" s="84"/>
      <c r="R121" s="84"/>
      <c r="S121" s="84"/>
      <c r="T121" s="84"/>
      <c r="U121" s="84"/>
      <c r="V121" s="84"/>
      <c r="W121" s="84"/>
      <c r="X121" s="85"/>
      <c r="Y121" s="38"/>
      <c r="Z121" s="38"/>
      <c r="AA121" s="38"/>
      <c r="AB121" s="38"/>
      <c r="AC121" s="38"/>
      <c r="AD121" s="38"/>
      <c r="AE121" s="38"/>
      <c r="AT121" s="17" t="s">
        <v>147</v>
      </c>
      <c r="AU121" s="17" t="s">
        <v>86</v>
      </c>
    </row>
    <row r="122" s="13" customFormat="1">
      <c r="A122" s="13"/>
      <c r="B122" s="226"/>
      <c r="C122" s="227"/>
      <c r="D122" s="228" t="s">
        <v>149</v>
      </c>
      <c r="E122" s="229" t="s">
        <v>20</v>
      </c>
      <c r="F122" s="230" t="s">
        <v>576</v>
      </c>
      <c r="G122" s="227"/>
      <c r="H122" s="231">
        <v>54</v>
      </c>
      <c r="I122" s="232"/>
      <c r="J122" s="232"/>
      <c r="K122" s="227"/>
      <c r="L122" s="227"/>
      <c r="M122" s="233"/>
      <c r="N122" s="234"/>
      <c r="O122" s="235"/>
      <c r="P122" s="235"/>
      <c r="Q122" s="235"/>
      <c r="R122" s="235"/>
      <c r="S122" s="235"/>
      <c r="T122" s="235"/>
      <c r="U122" s="235"/>
      <c r="V122" s="235"/>
      <c r="W122" s="235"/>
      <c r="X122" s="236"/>
      <c r="Y122" s="13"/>
      <c r="Z122" s="13"/>
      <c r="AA122" s="13"/>
      <c r="AB122" s="13"/>
      <c r="AC122" s="13"/>
      <c r="AD122" s="13"/>
      <c r="AE122" s="13"/>
      <c r="AT122" s="237" t="s">
        <v>149</v>
      </c>
      <c r="AU122" s="237" t="s">
        <v>86</v>
      </c>
      <c r="AV122" s="13" t="s">
        <v>86</v>
      </c>
      <c r="AW122" s="13" t="s">
        <v>5</v>
      </c>
      <c r="AX122" s="13" t="s">
        <v>84</v>
      </c>
      <c r="AY122" s="237" t="s">
        <v>138</v>
      </c>
    </row>
    <row r="123" s="2" customFormat="1" ht="37.8" customHeight="1">
      <c r="A123" s="38"/>
      <c r="B123" s="39"/>
      <c r="C123" s="207" t="s">
        <v>200</v>
      </c>
      <c r="D123" s="207" t="s">
        <v>140</v>
      </c>
      <c r="E123" s="208" t="s">
        <v>579</v>
      </c>
      <c r="F123" s="209" t="s">
        <v>580</v>
      </c>
      <c r="G123" s="210" t="s">
        <v>167</v>
      </c>
      <c r="H123" s="211">
        <v>19.699999999999999</v>
      </c>
      <c r="I123" s="212"/>
      <c r="J123" s="212"/>
      <c r="K123" s="213">
        <f>ROUND(P123*H123,2)</f>
        <v>0</v>
      </c>
      <c r="L123" s="209" t="s">
        <v>536</v>
      </c>
      <c r="M123" s="44"/>
      <c r="N123" s="214" t="s">
        <v>20</v>
      </c>
      <c r="O123" s="215" t="s">
        <v>45</v>
      </c>
      <c r="P123" s="216">
        <f>I123+J123</f>
        <v>0</v>
      </c>
      <c r="Q123" s="216">
        <f>ROUND(I123*H123,2)</f>
        <v>0</v>
      </c>
      <c r="R123" s="216">
        <f>ROUND(J123*H123,2)</f>
        <v>0</v>
      </c>
      <c r="S123" s="84"/>
      <c r="T123" s="217">
        <f>S123*H123</f>
        <v>0</v>
      </c>
      <c r="U123" s="217">
        <v>0</v>
      </c>
      <c r="V123" s="217">
        <f>U123*H123</f>
        <v>0</v>
      </c>
      <c r="W123" s="217">
        <v>0</v>
      </c>
      <c r="X123" s="218">
        <f>W123*H123</f>
        <v>0</v>
      </c>
      <c r="Y123" s="38"/>
      <c r="Z123" s="38"/>
      <c r="AA123" s="38"/>
      <c r="AB123" s="38"/>
      <c r="AC123" s="38"/>
      <c r="AD123" s="38"/>
      <c r="AE123" s="38"/>
      <c r="AR123" s="219" t="s">
        <v>145</v>
      </c>
      <c r="AT123" s="219" t="s">
        <v>140</v>
      </c>
      <c r="AU123" s="219" t="s">
        <v>86</v>
      </c>
      <c r="AY123" s="17" t="s">
        <v>138</v>
      </c>
      <c r="BE123" s="220">
        <f>IF(O123="základní",K123,0)</f>
        <v>0</v>
      </c>
      <c r="BF123" s="220">
        <f>IF(O123="snížená",K123,0)</f>
        <v>0</v>
      </c>
      <c r="BG123" s="220">
        <f>IF(O123="zákl. přenesená",K123,0)</f>
        <v>0</v>
      </c>
      <c r="BH123" s="220">
        <f>IF(O123="sníž. přenesená",K123,0)</f>
        <v>0</v>
      </c>
      <c r="BI123" s="220">
        <f>IF(O123="nulová",K123,0)</f>
        <v>0</v>
      </c>
      <c r="BJ123" s="17" t="s">
        <v>84</v>
      </c>
      <c r="BK123" s="220">
        <f>ROUND(P123*H123,2)</f>
        <v>0</v>
      </c>
      <c r="BL123" s="17" t="s">
        <v>145</v>
      </c>
      <c r="BM123" s="219" t="s">
        <v>581</v>
      </c>
    </row>
    <row r="124" s="2" customFormat="1">
      <c r="A124" s="38"/>
      <c r="B124" s="39"/>
      <c r="C124" s="40"/>
      <c r="D124" s="221" t="s">
        <v>147</v>
      </c>
      <c r="E124" s="40"/>
      <c r="F124" s="222" t="s">
        <v>582</v>
      </c>
      <c r="G124" s="40"/>
      <c r="H124" s="40"/>
      <c r="I124" s="223"/>
      <c r="J124" s="223"/>
      <c r="K124" s="40"/>
      <c r="L124" s="40"/>
      <c r="M124" s="44"/>
      <c r="N124" s="224"/>
      <c r="O124" s="225"/>
      <c r="P124" s="84"/>
      <c r="Q124" s="84"/>
      <c r="R124" s="84"/>
      <c r="S124" s="84"/>
      <c r="T124" s="84"/>
      <c r="U124" s="84"/>
      <c r="V124" s="84"/>
      <c r="W124" s="84"/>
      <c r="X124" s="85"/>
      <c r="Y124" s="38"/>
      <c r="Z124" s="38"/>
      <c r="AA124" s="38"/>
      <c r="AB124" s="38"/>
      <c r="AC124" s="38"/>
      <c r="AD124" s="38"/>
      <c r="AE124" s="38"/>
      <c r="AT124" s="17" t="s">
        <v>147</v>
      </c>
      <c r="AU124" s="17" t="s">
        <v>86</v>
      </c>
    </row>
    <row r="125" s="13" customFormat="1">
      <c r="A125" s="13"/>
      <c r="B125" s="226"/>
      <c r="C125" s="227"/>
      <c r="D125" s="228" t="s">
        <v>149</v>
      </c>
      <c r="E125" s="229" t="s">
        <v>20</v>
      </c>
      <c r="F125" s="230" t="s">
        <v>583</v>
      </c>
      <c r="G125" s="227"/>
      <c r="H125" s="231">
        <v>19.699999999999999</v>
      </c>
      <c r="I125" s="232"/>
      <c r="J125" s="232"/>
      <c r="K125" s="227"/>
      <c r="L125" s="227"/>
      <c r="M125" s="233"/>
      <c r="N125" s="234"/>
      <c r="O125" s="235"/>
      <c r="P125" s="235"/>
      <c r="Q125" s="235"/>
      <c r="R125" s="235"/>
      <c r="S125" s="235"/>
      <c r="T125" s="235"/>
      <c r="U125" s="235"/>
      <c r="V125" s="235"/>
      <c r="W125" s="235"/>
      <c r="X125" s="236"/>
      <c r="Y125" s="13"/>
      <c r="Z125" s="13"/>
      <c r="AA125" s="13"/>
      <c r="AB125" s="13"/>
      <c r="AC125" s="13"/>
      <c r="AD125" s="13"/>
      <c r="AE125" s="13"/>
      <c r="AT125" s="237" t="s">
        <v>149</v>
      </c>
      <c r="AU125" s="237" t="s">
        <v>86</v>
      </c>
      <c r="AV125" s="13" t="s">
        <v>86</v>
      </c>
      <c r="AW125" s="13" t="s">
        <v>5</v>
      </c>
      <c r="AX125" s="13" t="s">
        <v>84</v>
      </c>
      <c r="AY125" s="237" t="s">
        <v>138</v>
      </c>
    </row>
    <row r="126" s="2" customFormat="1" ht="24.15" customHeight="1">
      <c r="A126" s="38"/>
      <c r="B126" s="39"/>
      <c r="C126" s="250" t="s">
        <v>206</v>
      </c>
      <c r="D126" s="250" t="s">
        <v>306</v>
      </c>
      <c r="E126" s="251" t="s">
        <v>307</v>
      </c>
      <c r="F126" s="252" t="s">
        <v>308</v>
      </c>
      <c r="G126" s="253" t="s">
        <v>309</v>
      </c>
      <c r="H126" s="254">
        <v>0.40999999999999998</v>
      </c>
      <c r="I126" s="255"/>
      <c r="J126" s="256"/>
      <c r="K126" s="257">
        <f>ROUND(P126*H126,2)</f>
        <v>0</v>
      </c>
      <c r="L126" s="252" t="s">
        <v>536</v>
      </c>
      <c r="M126" s="258"/>
      <c r="N126" s="259" t="s">
        <v>20</v>
      </c>
      <c r="O126" s="215" t="s">
        <v>45</v>
      </c>
      <c r="P126" s="216">
        <f>I126+J126</f>
        <v>0</v>
      </c>
      <c r="Q126" s="216">
        <f>ROUND(I126*H126,2)</f>
        <v>0</v>
      </c>
      <c r="R126" s="216">
        <f>ROUND(J126*H126,2)</f>
        <v>0</v>
      </c>
      <c r="S126" s="84"/>
      <c r="T126" s="217">
        <f>S126*H126</f>
        <v>0</v>
      </c>
      <c r="U126" s="217">
        <v>0.001</v>
      </c>
      <c r="V126" s="217">
        <f>U126*H126</f>
        <v>0.00040999999999999999</v>
      </c>
      <c r="W126" s="217">
        <v>0</v>
      </c>
      <c r="X126" s="218">
        <f>W126*H126</f>
        <v>0</v>
      </c>
      <c r="Y126" s="38"/>
      <c r="Z126" s="38"/>
      <c r="AA126" s="38"/>
      <c r="AB126" s="38"/>
      <c r="AC126" s="38"/>
      <c r="AD126" s="38"/>
      <c r="AE126" s="38"/>
      <c r="AR126" s="219" t="s">
        <v>186</v>
      </c>
      <c r="AT126" s="219" t="s">
        <v>306</v>
      </c>
      <c r="AU126" s="219" t="s">
        <v>86</v>
      </c>
      <c r="AY126" s="17" t="s">
        <v>138</v>
      </c>
      <c r="BE126" s="220">
        <f>IF(O126="základní",K126,0)</f>
        <v>0</v>
      </c>
      <c r="BF126" s="220">
        <f>IF(O126="snížená",K126,0)</f>
        <v>0</v>
      </c>
      <c r="BG126" s="220">
        <f>IF(O126="zákl. přenesená",K126,0)</f>
        <v>0</v>
      </c>
      <c r="BH126" s="220">
        <f>IF(O126="sníž. přenesená",K126,0)</f>
        <v>0</v>
      </c>
      <c r="BI126" s="220">
        <f>IF(O126="nulová",K126,0)</f>
        <v>0</v>
      </c>
      <c r="BJ126" s="17" t="s">
        <v>84</v>
      </c>
      <c r="BK126" s="220">
        <f>ROUND(P126*H126,2)</f>
        <v>0</v>
      </c>
      <c r="BL126" s="17" t="s">
        <v>145</v>
      </c>
      <c r="BM126" s="219" t="s">
        <v>584</v>
      </c>
    </row>
    <row r="127" s="12" customFormat="1" ht="22.8" customHeight="1">
      <c r="A127" s="12"/>
      <c r="B127" s="190"/>
      <c r="C127" s="191"/>
      <c r="D127" s="192" t="s">
        <v>75</v>
      </c>
      <c r="E127" s="205" t="s">
        <v>145</v>
      </c>
      <c r="F127" s="205" t="s">
        <v>331</v>
      </c>
      <c r="G127" s="191"/>
      <c r="H127" s="191"/>
      <c r="I127" s="194"/>
      <c r="J127" s="194"/>
      <c r="K127" s="206">
        <f>BK127</f>
        <v>0</v>
      </c>
      <c r="L127" s="191"/>
      <c r="M127" s="196"/>
      <c r="N127" s="197"/>
      <c r="O127" s="198"/>
      <c r="P127" s="198"/>
      <c r="Q127" s="199">
        <f>SUM(Q128:Q152)</f>
        <v>0</v>
      </c>
      <c r="R127" s="199">
        <f>SUM(R128:R152)</f>
        <v>0</v>
      </c>
      <c r="S127" s="198"/>
      <c r="T127" s="200">
        <f>SUM(T128:T152)</f>
        <v>0</v>
      </c>
      <c r="U127" s="198"/>
      <c r="V127" s="200">
        <f>SUM(V128:V152)</f>
        <v>15.759656200000002</v>
      </c>
      <c r="W127" s="198"/>
      <c r="X127" s="201">
        <f>SUM(X128:X152)</f>
        <v>0</v>
      </c>
      <c r="Y127" s="12"/>
      <c r="Z127" s="12"/>
      <c r="AA127" s="12"/>
      <c r="AB127" s="12"/>
      <c r="AC127" s="12"/>
      <c r="AD127" s="12"/>
      <c r="AE127" s="12"/>
      <c r="AR127" s="202" t="s">
        <v>84</v>
      </c>
      <c r="AT127" s="203" t="s">
        <v>75</v>
      </c>
      <c r="AU127" s="203" t="s">
        <v>84</v>
      </c>
      <c r="AY127" s="202" t="s">
        <v>138</v>
      </c>
      <c r="BK127" s="204">
        <f>SUM(BK128:BK152)</f>
        <v>0</v>
      </c>
    </row>
    <row r="128" s="2" customFormat="1">
      <c r="A128" s="38"/>
      <c r="B128" s="39"/>
      <c r="C128" s="207" t="s">
        <v>150</v>
      </c>
      <c r="D128" s="207" t="s">
        <v>140</v>
      </c>
      <c r="E128" s="208" t="s">
        <v>585</v>
      </c>
      <c r="F128" s="209" t="s">
        <v>586</v>
      </c>
      <c r="G128" s="210" t="s">
        <v>167</v>
      </c>
      <c r="H128" s="211">
        <v>3.605</v>
      </c>
      <c r="I128" s="212"/>
      <c r="J128" s="212"/>
      <c r="K128" s="213">
        <f>ROUND(P128*H128,2)</f>
        <v>0</v>
      </c>
      <c r="L128" s="209" t="s">
        <v>536</v>
      </c>
      <c r="M128" s="44"/>
      <c r="N128" s="214" t="s">
        <v>20</v>
      </c>
      <c r="O128" s="215" t="s">
        <v>45</v>
      </c>
      <c r="P128" s="216">
        <f>I128+J128</f>
        <v>0</v>
      </c>
      <c r="Q128" s="216">
        <f>ROUND(I128*H128,2)</f>
        <v>0</v>
      </c>
      <c r="R128" s="216">
        <f>ROUND(J128*H128,2)</f>
        <v>0</v>
      </c>
      <c r="S128" s="84"/>
      <c r="T128" s="217">
        <f>S128*H128</f>
        <v>0</v>
      </c>
      <c r="U128" s="217">
        <v>0.21251999999999999</v>
      </c>
      <c r="V128" s="217">
        <f>U128*H128</f>
        <v>0.7661346</v>
      </c>
      <c r="W128" s="217">
        <v>0</v>
      </c>
      <c r="X128" s="218">
        <f>W128*H128</f>
        <v>0</v>
      </c>
      <c r="Y128" s="38"/>
      <c r="Z128" s="38"/>
      <c r="AA128" s="38"/>
      <c r="AB128" s="38"/>
      <c r="AC128" s="38"/>
      <c r="AD128" s="38"/>
      <c r="AE128" s="38"/>
      <c r="AR128" s="219" t="s">
        <v>145</v>
      </c>
      <c r="AT128" s="219" t="s">
        <v>140</v>
      </c>
      <c r="AU128" s="219" t="s">
        <v>86</v>
      </c>
      <c r="AY128" s="17" t="s">
        <v>138</v>
      </c>
      <c r="BE128" s="220">
        <f>IF(O128="základní",K128,0)</f>
        <v>0</v>
      </c>
      <c r="BF128" s="220">
        <f>IF(O128="snížená",K128,0)</f>
        <v>0</v>
      </c>
      <c r="BG128" s="220">
        <f>IF(O128="zákl. přenesená",K128,0)</f>
        <v>0</v>
      </c>
      <c r="BH128" s="220">
        <f>IF(O128="sníž. přenesená",K128,0)</f>
        <v>0</v>
      </c>
      <c r="BI128" s="220">
        <f>IF(O128="nulová",K128,0)</f>
        <v>0</v>
      </c>
      <c r="BJ128" s="17" t="s">
        <v>84</v>
      </c>
      <c r="BK128" s="220">
        <f>ROUND(P128*H128,2)</f>
        <v>0</v>
      </c>
      <c r="BL128" s="17" t="s">
        <v>145</v>
      </c>
      <c r="BM128" s="219" t="s">
        <v>587</v>
      </c>
    </row>
    <row r="129" s="2" customFormat="1">
      <c r="A129" s="38"/>
      <c r="B129" s="39"/>
      <c r="C129" s="40"/>
      <c r="D129" s="221" t="s">
        <v>147</v>
      </c>
      <c r="E129" s="40"/>
      <c r="F129" s="222" t="s">
        <v>588</v>
      </c>
      <c r="G129" s="40"/>
      <c r="H129" s="40"/>
      <c r="I129" s="223"/>
      <c r="J129" s="223"/>
      <c r="K129" s="40"/>
      <c r="L129" s="40"/>
      <c r="M129" s="44"/>
      <c r="N129" s="224"/>
      <c r="O129" s="225"/>
      <c r="P129" s="84"/>
      <c r="Q129" s="84"/>
      <c r="R129" s="84"/>
      <c r="S129" s="84"/>
      <c r="T129" s="84"/>
      <c r="U129" s="84"/>
      <c r="V129" s="84"/>
      <c r="W129" s="84"/>
      <c r="X129" s="85"/>
      <c r="Y129" s="38"/>
      <c r="Z129" s="38"/>
      <c r="AA129" s="38"/>
      <c r="AB129" s="38"/>
      <c r="AC129" s="38"/>
      <c r="AD129" s="38"/>
      <c r="AE129" s="38"/>
      <c r="AT129" s="17" t="s">
        <v>147</v>
      </c>
      <c r="AU129" s="17" t="s">
        <v>86</v>
      </c>
    </row>
    <row r="130" s="13" customFormat="1">
      <c r="A130" s="13"/>
      <c r="B130" s="226"/>
      <c r="C130" s="227"/>
      <c r="D130" s="228" t="s">
        <v>149</v>
      </c>
      <c r="E130" s="229" t="s">
        <v>20</v>
      </c>
      <c r="F130" s="230" t="s">
        <v>589</v>
      </c>
      <c r="G130" s="227"/>
      <c r="H130" s="231">
        <v>2.4300000000000002</v>
      </c>
      <c r="I130" s="232"/>
      <c r="J130" s="232"/>
      <c r="K130" s="227"/>
      <c r="L130" s="227"/>
      <c r="M130" s="233"/>
      <c r="N130" s="234"/>
      <c r="O130" s="235"/>
      <c r="P130" s="235"/>
      <c r="Q130" s="235"/>
      <c r="R130" s="235"/>
      <c r="S130" s="235"/>
      <c r="T130" s="235"/>
      <c r="U130" s="235"/>
      <c r="V130" s="235"/>
      <c r="W130" s="235"/>
      <c r="X130" s="236"/>
      <c r="Y130" s="13"/>
      <c r="Z130" s="13"/>
      <c r="AA130" s="13"/>
      <c r="AB130" s="13"/>
      <c r="AC130" s="13"/>
      <c r="AD130" s="13"/>
      <c r="AE130" s="13"/>
      <c r="AT130" s="237" t="s">
        <v>149</v>
      </c>
      <c r="AU130" s="237" t="s">
        <v>86</v>
      </c>
      <c r="AV130" s="13" t="s">
        <v>86</v>
      </c>
      <c r="AW130" s="13" t="s">
        <v>5</v>
      </c>
      <c r="AX130" s="13" t="s">
        <v>76</v>
      </c>
      <c r="AY130" s="237" t="s">
        <v>138</v>
      </c>
    </row>
    <row r="131" s="13" customFormat="1">
      <c r="A131" s="13"/>
      <c r="B131" s="226"/>
      <c r="C131" s="227"/>
      <c r="D131" s="228" t="s">
        <v>149</v>
      </c>
      <c r="E131" s="229" t="s">
        <v>20</v>
      </c>
      <c r="F131" s="230" t="s">
        <v>590</v>
      </c>
      <c r="G131" s="227"/>
      <c r="H131" s="231">
        <v>0.27500000000000002</v>
      </c>
      <c r="I131" s="232"/>
      <c r="J131" s="232"/>
      <c r="K131" s="227"/>
      <c r="L131" s="227"/>
      <c r="M131" s="233"/>
      <c r="N131" s="234"/>
      <c r="O131" s="235"/>
      <c r="P131" s="235"/>
      <c r="Q131" s="235"/>
      <c r="R131" s="235"/>
      <c r="S131" s="235"/>
      <c r="T131" s="235"/>
      <c r="U131" s="235"/>
      <c r="V131" s="235"/>
      <c r="W131" s="235"/>
      <c r="X131" s="236"/>
      <c r="Y131" s="13"/>
      <c r="Z131" s="13"/>
      <c r="AA131" s="13"/>
      <c r="AB131" s="13"/>
      <c r="AC131" s="13"/>
      <c r="AD131" s="13"/>
      <c r="AE131" s="13"/>
      <c r="AT131" s="237" t="s">
        <v>149</v>
      </c>
      <c r="AU131" s="237" t="s">
        <v>86</v>
      </c>
      <c r="AV131" s="13" t="s">
        <v>86</v>
      </c>
      <c r="AW131" s="13" t="s">
        <v>5</v>
      </c>
      <c r="AX131" s="13" t="s">
        <v>76</v>
      </c>
      <c r="AY131" s="237" t="s">
        <v>138</v>
      </c>
    </row>
    <row r="132" s="13" customFormat="1">
      <c r="A132" s="13"/>
      <c r="B132" s="226"/>
      <c r="C132" s="227"/>
      <c r="D132" s="228" t="s">
        <v>149</v>
      </c>
      <c r="E132" s="229" t="s">
        <v>20</v>
      </c>
      <c r="F132" s="230" t="s">
        <v>591</v>
      </c>
      <c r="G132" s="227"/>
      <c r="H132" s="231">
        <v>0.90000000000000002</v>
      </c>
      <c r="I132" s="232"/>
      <c r="J132" s="232"/>
      <c r="K132" s="227"/>
      <c r="L132" s="227"/>
      <c r="M132" s="233"/>
      <c r="N132" s="234"/>
      <c r="O132" s="235"/>
      <c r="P132" s="235"/>
      <c r="Q132" s="235"/>
      <c r="R132" s="235"/>
      <c r="S132" s="235"/>
      <c r="T132" s="235"/>
      <c r="U132" s="235"/>
      <c r="V132" s="235"/>
      <c r="W132" s="235"/>
      <c r="X132" s="236"/>
      <c r="Y132" s="13"/>
      <c r="Z132" s="13"/>
      <c r="AA132" s="13"/>
      <c r="AB132" s="13"/>
      <c r="AC132" s="13"/>
      <c r="AD132" s="13"/>
      <c r="AE132" s="13"/>
      <c r="AT132" s="237" t="s">
        <v>149</v>
      </c>
      <c r="AU132" s="237" t="s">
        <v>86</v>
      </c>
      <c r="AV132" s="13" t="s">
        <v>86</v>
      </c>
      <c r="AW132" s="13" t="s">
        <v>5</v>
      </c>
      <c r="AX132" s="13" t="s">
        <v>76</v>
      </c>
      <c r="AY132" s="237" t="s">
        <v>138</v>
      </c>
    </row>
    <row r="133" s="14" customFormat="1">
      <c r="A133" s="14"/>
      <c r="B133" s="239"/>
      <c r="C133" s="240"/>
      <c r="D133" s="228" t="s">
        <v>149</v>
      </c>
      <c r="E133" s="241" t="s">
        <v>20</v>
      </c>
      <c r="F133" s="242" t="s">
        <v>185</v>
      </c>
      <c r="G133" s="240"/>
      <c r="H133" s="243">
        <v>3.605</v>
      </c>
      <c r="I133" s="244"/>
      <c r="J133" s="244"/>
      <c r="K133" s="240"/>
      <c r="L133" s="240"/>
      <c r="M133" s="245"/>
      <c r="N133" s="246"/>
      <c r="O133" s="247"/>
      <c r="P133" s="247"/>
      <c r="Q133" s="247"/>
      <c r="R133" s="247"/>
      <c r="S133" s="247"/>
      <c r="T133" s="247"/>
      <c r="U133" s="247"/>
      <c r="V133" s="247"/>
      <c r="W133" s="247"/>
      <c r="X133" s="248"/>
      <c r="Y133" s="14"/>
      <c r="Z133" s="14"/>
      <c r="AA133" s="14"/>
      <c r="AB133" s="14"/>
      <c r="AC133" s="14"/>
      <c r="AD133" s="14"/>
      <c r="AE133" s="14"/>
      <c r="AT133" s="249" t="s">
        <v>149</v>
      </c>
      <c r="AU133" s="249" t="s">
        <v>86</v>
      </c>
      <c r="AV133" s="14" t="s">
        <v>145</v>
      </c>
      <c r="AW133" s="14" t="s">
        <v>5</v>
      </c>
      <c r="AX133" s="14" t="s">
        <v>84</v>
      </c>
      <c r="AY133" s="249" t="s">
        <v>138</v>
      </c>
    </row>
    <row r="134" s="2" customFormat="1" ht="33" customHeight="1">
      <c r="A134" s="38"/>
      <c r="B134" s="39"/>
      <c r="C134" s="207" t="s">
        <v>219</v>
      </c>
      <c r="D134" s="207" t="s">
        <v>140</v>
      </c>
      <c r="E134" s="208" t="s">
        <v>592</v>
      </c>
      <c r="F134" s="209" t="s">
        <v>593</v>
      </c>
      <c r="G134" s="210" t="s">
        <v>167</v>
      </c>
      <c r="H134" s="211">
        <v>2.4300000000000002</v>
      </c>
      <c r="I134" s="212"/>
      <c r="J134" s="212"/>
      <c r="K134" s="213">
        <f>ROUND(P134*H134,2)</f>
        <v>0</v>
      </c>
      <c r="L134" s="209" t="s">
        <v>536</v>
      </c>
      <c r="M134" s="44"/>
      <c r="N134" s="214" t="s">
        <v>20</v>
      </c>
      <c r="O134" s="215" t="s">
        <v>45</v>
      </c>
      <c r="P134" s="216">
        <f>I134+J134</f>
        <v>0</v>
      </c>
      <c r="Q134" s="216">
        <f>ROUND(I134*H134,2)</f>
        <v>0</v>
      </c>
      <c r="R134" s="216">
        <f>ROUND(J134*H134,2)</f>
        <v>0</v>
      </c>
      <c r="S134" s="84"/>
      <c r="T134" s="217">
        <f>S134*H134</f>
        <v>0</v>
      </c>
      <c r="U134" s="217">
        <v>0</v>
      </c>
      <c r="V134" s="217">
        <f>U134*H134</f>
        <v>0</v>
      </c>
      <c r="W134" s="217">
        <v>0</v>
      </c>
      <c r="X134" s="218">
        <f>W134*H134</f>
        <v>0</v>
      </c>
      <c r="Y134" s="38"/>
      <c r="Z134" s="38"/>
      <c r="AA134" s="38"/>
      <c r="AB134" s="38"/>
      <c r="AC134" s="38"/>
      <c r="AD134" s="38"/>
      <c r="AE134" s="38"/>
      <c r="AR134" s="219" t="s">
        <v>145</v>
      </c>
      <c r="AT134" s="219" t="s">
        <v>140</v>
      </c>
      <c r="AU134" s="219" t="s">
        <v>86</v>
      </c>
      <c r="AY134" s="17" t="s">
        <v>138</v>
      </c>
      <c r="BE134" s="220">
        <f>IF(O134="základní",K134,0)</f>
        <v>0</v>
      </c>
      <c r="BF134" s="220">
        <f>IF(O134="snížená",K134,0)</f>
        <v>0</v>
      </c>
      <c r="BG134" s="220">
        <f>IF(O134="zákl. přenesená",K134,0)</f>
        <v>0</v>
      </c>
      <c r="BH134" s="220">
        <f>IF(O134="sníž. přenesená",K134,0)</f>
        <v>0</v>
      </c>
      <c r="BI134" s="220">
        <f>IF(O134="nulová",K134,0)</f>
        <v>0</v>
      </c>
      <c r="BJ134" s="17" t="s">
        <v>84</v>
      </c>
      <c r="BK134" s="220">
        <f>ROUND(P134*H134,2)</f>
        <v>0</v>
      </c>
      <c r="BL134" s="17" t="s">
        <v>145</v>
      </c>
      <c r="BM134" s="219" t="s">
        <v>594</v>
      </c>
    </row>
    <row r="135" s="2" customFormat="1">
      <c r="A135" s="38"/>
      <c r="B135" s="39"/>
      <c r="C135" s="40"/>
      <c r="D135" s="221" t="s">
        <v>147</v>
      </c>
      <c r="E135" s="40"/>
      <c r="F135" s="222" t="s">
        <v>595</v>
      </c>
      <c r="G135" s="40"/>
      <c r="H135" s="40"/>
      <c r="I135" s="223"/>
      <c r="J135" s="223"/>
      <c r="K135" s="40"/>
      <c r="L135" s="40"/>
      <c r="M135" s="44"/>
      <c r="N135" s="224"/>
      <c r="O135" s="225"/>
      <c r="P135" s="84"/>
      <c r="Q135" s="84"/>
      <c r="R135" s="84"/>
      <c r="S135" s="84"/>
      <c r="T135" s="84"/>
      <c r="U135" s="84"/>
      <c r="V135" s="84"/>
      <c r="W135" s="84"/>
      <c r="X135" s="85"/>
      <c r="Y135" s="38"/>
      <c r="Z135" s="38"/>
      <c r="AA135" s="38"/>
      <c r="AB135" s="38"/>
      <c r="AC135" s="38"/>
      <c r="AD135" s="38"/>
      <c r="AE135" s="38"/>
      <c r="AT135" s="17" t="s">
        <v>147</v>
      </c>
      <c r="AU135" s="17" t="s">
        <v>86</v>
      </c>
    </row>
    <row r="136" s="2" customFormat="1">
      <c r="A136" s="38"/>
      <c r="B136" s="39"/>
      <c r="C136" s="40"/>
      <c r="D136" s="228" t="s">
        <v>479</v>
      </c>
      <c r="E136" s="40"/>
      <c r="F136" s="238" t="s">
        <v>596</v>
      </c>
      <c r="G136" s="40"/>
      <c r="H136" s="40"/>
      <c r="I136" s="223"/>
      <c r="J136" s="223"/>
      <c r="K136" s="40"/>
      <c r="L136" s="40"/>
      <c r="M136" s="44"/>
      <c r="N136" s="224"/>
      <c r="O136" s="225"/>
      <c r="P136" s="84"/>
      <c r="Q136" s="84"/>
      <c r="R136" s="84"/>
      <c r="S136" s="84"/>
      <c r="T136" s="84"/>
      <c r="U136" s="84"/>
      <c r="V136" s="84"/>
      <c r="W136" s="84"/>
      <c r="X136" s="85"/>
      <c r="Y136" s="38"/>
      <c r="Z136" s="38"/>
      <c r="AA136" s="38"/>
      <c r="AB136" s="38"/>
      <c r="AC136" s="38"/>
      <c r="AD136" s="38"/>
      <c r="AE136" s="38"/>
      <c r="AT136" s="17" t="s">
        <v>479</v>
      </c>
      <c r="AU136" s="17" t="s">
        <v>86</v>
      </c>
    </row>
    <row r="137" s="13" customFormat="1">
      <c r="A137" s="13"/>
      <c r="B137" s="226"/>
      <c r="C137" s="227"/>
      <c r="D137" s="228" t="s">
        <v>149</v>
      </c>
      <c r="E137" s="229" t="s">
        <v>20</v>
      </c>
      <c r="F137" s="230" t="s">
        <v>597</v>
      </c>
      <c r="G137" s="227"/>
      <c r="H137" s="231">
        <v>2.4300000000000002</v>
      </c>
      <c r="I137" s="232"/>
      <c r="J137" s="232"/>
      <c r="K137" s="227"/>
      <c r="L137" s="227"/>
      <c r="M137" s="233"/>
      <c r="N137" s="234"/>
      <c r="O137" s="235"/>
      <c r="P137" s="235"/>
      <c r="Q137" s="235"/>
      <c r="R137" s="235"/>
      <c r="S137" s="235"/>
      <c r="T137" s="235"/>
      <c r="U137" s="235"/>
      <c r="V137" s="235"/>
      <c r="W137" s="235"/>
      <c r="X137" s="236"/>
      <c r="Y137" s="13"/>
      <c r="Z137" s="13"/>
      <c r="AA137" s="13"/>
      <c r="AB137" s="13"/>
      <c r="AC137" s="13"/>
      <c r="AD137" s="13"/>
      <c r="AE137" s="13"/>
      <c r="AT137" s="237" t="s">
        <v>149</v>
      </c>
      <c r="AU137" s="237" t="s">
        <v>86</v>
      </c>
      <c r="AV137" s="13" t="s">
        <v>86</v>
      </c>
      <c r="AW137" s="13" t="s">
        <v>5</v>
      </c>
      <c r="AX137" s="13" t="s">
        <v>84</v>
      </c>
      <c r="AY137" s="237" t="s">
        <v>138</v>
      </c>
    </row>
    <row r="138" s="2" customFormat="1" ht="37.8" customHeight="1">
      <c r="A138" s="38"/>
      <c r="B138" s="39"/>
      <c r="C138" s="207" t="s">
        <v>229</v>
      </c>
      <c r="D138" s="207" t="s">
        <v>140</v>
      </c>
      <c r="E138" s="208" t="s">
        <v>598</v>
      </c>
      <c r="F138" s="209" t="s">
        <v>599</v>
      </c>
      <c r="G138" s="210" t="s">
        <v>189</v>
      </c>
      <c r="H138" s="211">
        <v>1.8</v>
      </c>
      <c r="I138" s="212"/>
      <c r="J138" s="212"/>
      <c r="K138" s="213">
        <f>ROUND(P138*H138,2)</f>
        <v>0</v>
      </c>
      <c r="L138" s="209" t="s">
        <v>536</v>
      </c>
      <c r="M138" s="44"/>
      <c r="N138" s="214" t="s">
        <v>20</v>
      </c>
      <c r="O138" s="215" t="s">
        <v>45</v>
      </c>
      <c r="P138" s="216">
        <f>I138+J138</f>
        <v>0</v>
      </c>
      <c r="Q138" s="216">
        <f>ROUND(I138*H138,2)</f>
        <v>0</v>
      </c>
      <c r="R138" s="216">
        <f>ROUND(J138*H138,2)</f>
        <v>0</v>
      </c>
      <c r="S138" s="84"/>
      <c r="T138" s="217">
        <f>S138*H138</f>
        <v>0</v>
      </c>
      <c r="U138" s="217">
        <v>0</v>
      </c>
      <c r="V138" s="217">
        <f>U138*H138</f>
        <v>0</v>
      </c>
      <c r="W138" s="217">
        <v>0</v>
      </c>
      <c r="X138" s="218">
        <f>W138*H138</f>
        <v>0</v>
      </c>
      <c r="Y138" s="38"/>
      <c r="Z138" s="38"/>
      <c r="AA138" s="38"/>
      <c r="AB138" s="38"/>
      <c r="AC138" s="38"/>
      <c r="AD138" s="38"/>
      <c r="AE138" s="38"/>
      <c r="AR138" s="219" t="s">
        <v>145</v>
      </c>
      <c r="AT138" s="219" t="s">
        <v>140</v>
      </c>
      <c r="AU138" s="219" t="s">
        <v>86</v>
      </c>
      <c r="AY138" s="17" t="s">
        <v>138</v>
      </c>
      <c r="BE138" s="220">
        <f>IF(O138="základní",K138,0)</f>
        <v>0</v>
      </c>
      <c r="BF138" s="220">
        <f>IF(O138="snížená",K138,0)</f>
        <v>0</v>
      </c>
      <c r="BG138" s="220">
        <f>IF(O138="zákl. přenesená",K138,0)</f>
        <v>0</v>
      </c>
      <c r="BH138" s="220">
        <f>IF(O138="sníž. přenesená",K138,0)</f>
        <v>0</v>
      </c>
      <c r="BI138" s="220">
        <f>IF(O138="nulová",K138,0)</f>
        <v>0</v>
      </c>
      <c r="BJ138" s="17" t="s">
        <v>84</v>
      </c>
      <c r="BK138" s="220">
        <f>ROUND(P138*H138,2)</f>
        <v>0</v>
      </c>
      <c r="BL138" s="17" t="s">
        <v>145</v>
      </c>
      <c r="BM138" s="219" t="s">
        <v>600</v>
      </c>
    </row>
    <row r="139" s="2" customFormat="1">
      <c r="A139" s="38"/>
      <c r="B139" s="39"/>
      <c r="C139" s="40"/>
      <c r="D139" s="221" t="s">
        <v>147</v>
      </c>
      <c r="E139" s="40"/>
      <c r="F139" s="222" t="s">
        <v>601</v>
      </c>
      <c r="G139" s="40"/>
      <c r="H139" s="40"/>
      <c r="I139" s="223"/>
      <c r="J139" s="223"/>
      <c r="K139" s="40"/>
      <c r="L139" s="40"/>
      <c r="M139" s="44"/>
      <c r="N139" s="224"/>
      <c r="O139" s="225"/>
      <c r="P139" s="84"/>
      <c r="Q139" s="84"/>
      <c r="R139" s="84"/>
      <c r="S139" s="84"/>
      <c r="T139" s="84"/>
      <c r="U139" s="84"/>
      <c r="V139" s="84"/>
      <c r="W139" s="84"/>
      <c r="X139" s="85"/>
      <c r="Y139" s="38"/>
      <c r="Z139" s="38"/>
      <c r="AA139" s="38"/>
      <c r="AB139" s="38"/>
      <c r="AC139" s="38"/>
      <c r="AD139" s="38"/>
      <c r="AE139" s="38"/>
      <c r="AT139" s="17" t="s">
        <v>147</v>
      </c>
      <c r="AU139" s="17" t="s">
        <v>86</v>
      </c>
    </row>
    <row r="140" s="13" customFormat="1">
      <c r="A140" s="13"/>
      <c r="B140" s="226"/>
      <c r="C140" s="227"/>
      <c r="D140" s="228" t="s">
        <v>149</v>
      </c>
      <c r="E140" s="229" t="s">
        <v>20</v>
      </c>
      <c r="F140" s="230" t="s">
        <v>602</v>
      </c>
      <c r="G140" s="227"/>
      <c r="H140" s="231">
        <v>1.8</v>
      </c>
      <c r="I140" s="232"/>
      <c r="J140" s="232"/>
      <c r="K140" s="227"/>
      <c r="L140" s="227"/>
      <c r="M140" s="233"/>
      <c r="N140" s="234"/>
      <c r="O140" s="235"/>
      <c r="P140" s="235"/>
      <c r="Q140" s="235"/>
      <c r="R140" s="235"/>
      <c r="S140" s="235"/>
      <c r="T140" s="235"/>
      <c r="U140" s="235"/>
      <c r="V140" s="235"/>
      <c r="W140" s="235"/>
      <c r="X140" s="236"/>
      <c r="Y140" s="13"/>
      <c r="Z140" s="13"/>
      <c r="AA140" s="13"/>
      <c r="AB140" s="13"/>
      <c r="AC140" s="13"/>
      <c r="AD140" s="13"/>
      <c r="AE140" s="13"/>
      <c r="AT140" s="237" t="s">
        <v>149</v>
      </c>
      <c r="AU140" s="237" t="s">
        <v>86</v>
      </c>
      <c r="AV140" s="13" t="s">
        <v>86</v>
      </c>
      <c r="AW140" s="13" t="s">
        <v>5</v>
      </c>
      <c r="AX140" s="13" t="s">
        <v>84</v>
      </c>
      <c r="AY140" s="237" t="s">
        <v>138</v>
      </c>
    </row>
    <row r="141" s="2" customFormat="1" ht="44.25" customHeight="1">
      <c r="A141" s="38"/>
      <c r="B141" s="39"/>
      <c r="C141" s="207" t="s">
        <v>9</v>
      </c>
      <c r="D141" s="207" t="s">
        <v>140</v>
      </c>
      <c r="E141" s="208" t="s">
        <v>603</v>
      </c>
      <c r="F141" s="209" t="s">
        <v>604</v>
      </c>
      <c r="G141" s="210" t="s">
        <v>167</v>
      </c>
      <c r="H141" s="211">
        <v>4.0499999999999998</v>
      </c>
      <c r="I141" s="212"/>
      <c r="J141" s="212"/>
      <c r="K141" s="213">
        <f>ROUND(P141*H141,2)</f>
        <v>0</v>
      </c>
      <c r="L141" s="209" t="s">
        <v>536</v>
      </c>
      <c r="M141" s="44"/>
      <c r="N141" s="214" t="s">
        <v>20</v>
      </c>
      <c r="O141" s="215" t="s">
        <v>45</v>
      </c>
      <c r="P141" s="216">
        <f>I141+J141</f>
        <v>0</v>
      </c>
      <c r="Q141" s="216">
        <f>ROUND(I141*H141,2)</f>
        <v>0</v>
      </c>
      <c r="R141" s="216">
        <f>ROUND(J141*H141,2)</f>
        <v>0</v>
      </c>
      <c r="S141" s="84"/>
      <c r="T141" s="217">
        <f>S141*H141</f>
        <v>0</v>
      </c>
      <c r="U141" s="217">
        <v>0.74327200000000004</v>
      </c>
      <c r="V141" s="217">
        <f>U141*H141</f>
        <v>3.0102516000000001</v>
      </c>
      <c r="W141" s="217">
        <v>0</v>
      </c>
      <c r="X141" s="218">
        <f>W141*H141</f>
        <v>0</v>
      </c>
      <c r="Y141" s="38"/>
      <c r="Z141" s="38"/>
      <c r="AA141" s="38"/>
      <c r="AB141" s="38"/>
      <c r="AC141" s="38"/>
      <c r="AD141" s="38"/>
      <c r="AE141" s="38"/>
      <c r="AR141" s="219" t="s">
        <v>145</v>
      </c>
      <c r="AT141" s="219" t="s">
        <v>140</v>
      </c>
      <c r="AU141" s="219" t="s">
        <v>86</v>
      </c>
      <c r="AY141" s="17" t="s">
        <v>138</v>
      </c>
      <c r="BE141" s="220">
        <f>IF(O141="základní",K141,0)</f>
        <v>0</v>
      </c>
      <c r="BF141" s="220">
        <f>IF(O141="snížená",K141,0)</f>
        <v>0</v>
      </c>
      <c r="BG141" s="220">
        <f>IF(O141="zákl. přenesená",K141,0)</f>
        <v>0</v>
      </c>
      <c r="BH141" s="220">
        <f>IF(O141="sníž. přenesená",K141,0)</f>
        <v>0</v>
      </c>
      <c r="BI141" s="220">
        <f>IF(O141="nulová",K141,0)</f>
        <v>0</v>
      </c>
      <c r="BJ141" s="17" t="s">
        <v>84</v>
      </c>
      <c r="BK141" s="220">
        <f>ROUND(P141*H141,2)</f>
        <v>0</v>
      </c>
      <c r="BL141" s="17" t="s">
        <v>145</v>
      </c>
      <c r="BM141" s="219" t="s">
        <v>605</v>
      </c>
    </row>
    <row r="142" s="2" customFormat="1">
      <c r="A142" s="38"/>
      <c r="B142" s="39"/>
      <c r="C142" s="40"/>
      <c r="D142" s="221" t="s">
        <v>147</v>
      </c>
      <c r="E142" s="40"/>
      <c r="F142" s="222" t="s">
        <v>606</v>
      </c>
      <c r="G142" s="40"/>
      <c r="H142" s="40"/>
      <c r="I142" s="223"/>
      <c r="J142" s="223"/>
      <c r="K142" s="40"/>
      <c r="L142" s="40"/>
      <c r="M142" s="44"/>
      <c r="N142" s="224"/>
      <c r="O142" s="225"/>
      <c r="P142" s="84"/>
      <c r="Q142" s="84"/>
      <c r="R142" s="84"/>
      <c r="S142" s="84"/>
      <c r="T142" s="84"/>
      <c r="U142" s="84"/>
      <c r="V142" s="84"/>
      <c r="W142" s="84"/>
      <c r="X142" s="85"/>
      <c r="Y142" s="38"/>
      <c r="Z142" s="38"/>
      <c r="AA142" s="38"/>
      <c r="AB142" s="38"/>
      <c r="AC142" s="38"/>
      <c r="AD142" s="38"/>
      <c r="AE142" s="38"/>
      <c r="AT142" s="17" t="s">
        <v>147</v>
      </c>
      <c r="AU142" s="17" t="s">
        <v>86</v>
      </c>
    </row>
    <row r="143" s="2" customFormat="1">
      <c r="A143" s="38"/>
      <c r="B143" s="39"/>
      <c r="C143" s="40"/>
      <c r="D143" s="228" t="s">
        <v>479</v>
      </c>
      <c r="E143" s="40"/>
      <c r="F143" s="238" t="s">
        <v>607</v>
      </c>
      <c r="G143" s="40"/>
      <c r="H143" s="40"/>
      <c r="I143" s="223"/>
      <c r="J143" s="223"/>
      <c r="K143" s="40"/>
      <c r="L143" s="40"/>
      <c r="M143" s="44"/>
      <c r="N143" s="224"/>
      <c r="O143" s="225"/>
      <c r="P143" s="84"/>
      <c r="Q143" s="84"/>
      <c r="R143" s="84"/>
      <c r="S143" s="84"/>
      <c r="T143" s="84"/>
      <c r="U143" s="84"/>
      <c r="V143" s="84"/>
      <c r="W143" s="84"/>
      <c r="X143" s="85"/>
      <c r="Y143" s="38"/>
      <c r="Z143" s="38"/>
      <c r="AA143" s="38"/>
      <c r="AB143" s="38"/>
      <c r="AC143" s="38"/>
      <c r="AD143" s="38"/>
      <c r="AE143" s="38"/>
      <c r="AT143" s="17" t="s">
        <v>479</v>
      </c>
      <c r="AU143" s="17" t="s">
        <v>86</v>
      </c>
    </row>
    <row r="144" s="13" customFormat="1">
      <c r="A144" s="13"/>
      <c r="B144" s="226"/>
      <c r="C144" s="227"/>
      <c r="D144" s="228" t="s">
        <v>149</v>
      </c>
      <c r="E144" s="229" t="s">
        <v>20</v>
      </c>
      <c r="F144" s="230" t="s">
        <v>608</v>
      </c>
      <c r="G144" s="227"/>
      <c r="H144" s="231">
        <v>4.0499999999999998</v>
      </c>
      <c r="I144" s="232"/>
      <c r="J144" s="232"/>
      <c r="K144" s="227"/>
      <c r="L144" s="227"/>
      <c r="M144" s="233"/>
      <c r="N144" s="234"/>
      <c r="O144" s="235"/>
      <c r="P144" s="235"/>
      <c r="Q144" s="235"/>
      <c r="R144" s="235"/>
      <c r="S144" s="235"/>
      <c r="T144" s="235"/>
      <c r="U144" s="235"/>
      <c r="V144" s="235"/>
      <c r="W144" s="235"/>
      <c r="X144" s="236"/>
      <c r="Y144" s="13"/>
      <c r="Z144" s="13"/>
      <c r="AA144" s="13"/>
      <c r="AB144" s="13"/>
      <c r="AC144" s="13"/>
      <c r="AD144" s="13"/>
      <c r="AE144" s="13"/>
      <c r="AT144" s="237" t="s">
        <v>149</v>
      </c>
      <c r="AU144" s="237" t="s">
        <v>86</v>
      </c>
      <c r="AV144" s="13" t="s">
        <v>86</v>
      </c>
      <c r="AW144" s="13" t="s">
        <v>5</v>
      </c>
      <c r="AX144" s="13" t="s">
        <v>84</v>
      </c>
      <c r="AY144" s="237" t="s">
        <v>138</v>
      </c>
    </row>
    <row r="145" s="2" customFormat="1" ht="49.05" customHeight="1">
      <c r="A145" s="38"/>
      <c r="B145" s="39"/>
      <c r="C145" s="207" t="s">
        <v>239</v>
      </c>
      <c r="D145" s="207" t="s">
        <v>140</v>
      </c>
      <c r="E145" s="208" t="s">
        <v>609</v>
      </c>
      <c r="F145" s="209" t="s">
        <v>610</v>
      </c>
      <c r="G145" s="210" t="s">
        <v>189</v>
      </c>
      <c r="H145" s="211">
        <v>2.5</v>
      </c>
      <c r="I145" s="212"/>
      <c r="J145" s="212"/>
      <c r="K145" s="213">
        <f>ROUND(P145*H145,2)</f>
        <v>0</v>
      </c>
      <c r="L145" s="209" t="s">
        <v>536</v>
      </c>
      <c r="M145" s="44"/>
      <c r="N145" s="214" t="s">
        <v>20</v>
      </c>
      <c r="O145" s="215" t="s">
        <v>45</v>
      </c>
      <c r="P145" s="216">
        <f>I145+J145</f>
        <v>0</v>
      </c>
      <c r="Q145" s="216">
        <f>ROUND(I145*H145,2)</f>
        <v>0</v>
      </c>
      <c r="R145" s="216">
        <f>ROUND(J145*H145,2)</f>
        <v>0</v>
      </c>
      <c r="S145" s="84"/>
      <c r="T145" s="217">
        <f>S145*H145</f>
        <v>0</v>
      </c>
      <c r="U145" s="217">
        <v>2.8333080000000002</v>
      </c>
      <c r="V145" s="217">
        <f>U145*H145</f>
        <v>7.0832700000000006</v>
      </c>
      <c r="W145" s="217">
        <v>0</v>
      </c>
      <c r="X145" s="218">
        <f>W145*H145</f>
        <v>0</v>
      </c>
      <c r="Y145" s="38"/>
      <c r="Z145" s="38"/>
      <c r="AA145" s="38"/>
      <c r="AB145" s="38"/>
      <c r="AC145" s="38"/>
      <c r="AD145" s="38"/>
      <c r="AE145" s="38"/>
      <c r="AR145" s="219" t="s">
        <v>145</v>
      </c>
      <c r="AT145" s="219" t="s">
        <v>140</v>
      </c>
      <c r="AU145" s="219" t="s">
        <v>86</v>
      </c>
      <c r="AY145" s="17" t="s">
        <v>138</v>
      </c>
      <c r="BE145" s="220">
        <f>IF(O145="základní",K145,0)</f>
        <v>0</v>
      </c>
      <c r="BF145" s="220">
        <f>IF(O145="snížená",K145,0)</f>
        <v>0</v>
      </c>
      <c r="BG145" s="220">
        <f>IF(O145="zákl. přenesená",K145,0)</f>
        <v>0</v>
      </c>
      <c r="BH145" s="220">
        <f>IF(O145="sníž. přenesená",K145,0)</f>
        <v>0</v>
      </c>
      <c r="BI145" s="220">
        <f>IF(O145="nulová",K145,0)</f>
        <v>0</v>
      </c>
      <c r="BJ145" s="17" t="s">
        <v>84</v>
      </c>
      <c r="BK145" s="220">
        <f>ROUND(P145*H145,2)</f>
        <v>0</v>
      </c>
      <c r="BL145" s="17" t="s">
        <v>145</v>
      </c>
      <c r="BM145" s="219" t="s">
        <v>611</v>
      </c>
    </row>
    <row r="146" s="2" customFormat="1">
      <c r="A146" s="38"/>
      <c r="B146" s="39"/>
      <c r="C146" s="40"/>
      <c r="D146" s="221" t="s">
        <v>147</v>
      </c>
      <c r="E146" s="40"/>
      <c r="F146" s="222" t="s">
        <v>612</v>
      </c>
      <c r="G146" s="40"/>
      <c r="H146" s="40"/>
      <c r="I146" s="223"/>
      <c r="J146" s="223"/>
      <c r="K146" s="40"/>
      <c r="L146" s="40"/>
      <c r="M146" s="44"/>
      <c r="N146" s="224"/>
      <c r="O146" s="225"/>
      <c r="P146" s="84"/>
      <c r="Q146" s="84"/>
      <c r="R146" s="84"/>
      <c r="S146" s="84"/>
      <c r="T146" s="84"/>
      <c r="U146" s="84"/>
      <c r="V146" s="84"/>
      <c r="W146" s="84"/>
      <c r="X146" s="85"/>
      <c r="Y146" s="38"/>
      <c r="Z146" s="38"/>
      <c r="AA146" s="38"/>
      <c r="AB146" s="38"/>
      <c r="AC146" s="38"/>
      <c r="AD146" s="38"/>
      <c r="AE146" s="38"/>
      <c r="AT146" s="17" t="s">
        <v>147</v>
      </c>
      <c r="AU146" s="17" t="s">
        <v>86</v>
      </c>
    </row>
    <row r="147" s="2" customFormat="1">
      <c r="A147" s="38"/>
      <c r="B147" s="39"/>
      <c r="C147" s="40"/>
      <c r="D147" s="228" t="s">
        <v>479</v>
      </c>
      <c r="E147" s="40"/>
      <c r="F147" s="238" t="s">
        <v>613</v>
      </c>
      <c r="G147" s="40"/>
      <c r="H147" s="40"/>
      <c r="I147" s="223"/>
      <c r="J147" s="223"/>
      <c r="K147" s="40"/>
      <c r="L147" s="40"/>
      <c r="M147" s="44"/>
      <c r="N147" s="224"/>
      <c r="O147" s="225"/>
      <c r="P147" s="84"/>
      <c r="Q147" s="84"/>
      <c r="R147" s="84"/>
      <c r="S147" s="84"/>
      <c r="T147" s="84"/>
      <c r="U147" s="84"/>
      <c r="V147" s="84"/>
      <c r="W147" s="84"/>
      <c r="X147" s="85"/>
      <c r="Y147" s="38"/>
      <c r="Z147" s="38"/>
      <c r="AA147" s="38"/>
      <c r="AB147" s="38"/>
      <c r="AC147" s="38"/>
      <c r="AD147" s="38"/>
      <c r="AE147" s="38"/>
      <c r="AT147" s="17" t="s">
        <v>479</v>
      </c>
      <c r="AU147" s="17" t="s">
        <v>86</v>
      </c>
    </row>
    <row r="148" s="13" customFormat="1">
      <c r="A148" s="13"/>
      <c r="B148" s="226"/>
      <c r="C148" s="227"/>
      <c r="D148" s="228" t="s">
        <v>149</v>
      </c>
      <c r="E148" s="229" t="s">
        <v>20</v>
      </c>
      <c r="F148" s="230" t="s">
        <v>614</v>
      </c>
      <c r="G148" s="227"/>
      <c r="H148" s="231">
        <v>2.5</v>
      </c>
      <c r="I148" s="232"/>
      <c r="J148" s="232"/>
      <c r="K148" s="227"/>
      <c r="L148" s="227"/>
      <c r="M148" s="233"/>
      <c r="N148" s="234"/>
      <c r="O148" s="235"/>
      <c r="P148" s="235"/>
      <c r="Q148" s="235"/>
      <c r="R148" s="235"/>
      <c r="S148" s="235"/>
      <c r="T148" s="235"/>
      <c r="U148" s="235"/>
      <c r="V148" s="235"/>
      <c r="W148" s="235"/>
      <c r="X148" s="236"/>
      <c r="Y148" s="13"/>
      <c r="Z148" s="13"/>
      <c r="AA148" s="13"/>
      <c r="AB148" s="13"/>
      <c r="AC148" s="13"/>
      <c r="AD148" s="13"/>
      <c r="AE148" s="13"/>
      <c r="AT148" s="237" t="s">
        <v>149</v>
      </c>
      <c r="AU148" s="237" t="s">
        <v>86</v>
      </c>
      <c r="AV148" s="13" t="s">
        <v>86</v>
      </c>
      <c r="AW148" s="13" t="s">
        <v>5</v>
      </c>
      <c r="AX148" s="13" t="s">
        <v>84</v>
      </c>
      <c r="AY148" s="237" t="s">
        <v>138</v>
      </c>
    </row>
    <row r="149" s="2" customFormat="1" ht="24.15" customHeight="1">
      <c r="A149" s="38"/>
      <c r="B149" s="39"/>
      <c r="C149" s="207" t="s">
        <v>245</v>
      </c>
      <c r="D149" s="207" t="s">
        <v>140</v>
      </c>
      <c r="E149" s="208" t="s">
        <v>615</v>
      </c>
      <c r="F149" s="209" t="s">
        <v>616</v>
      </c>
      <c r="G149" s="210" t="s">
        <v>189</v>
      </c>
      <c r="H149" s="211">
        <v>2</v>
      </c>
      <c r="I149" s="212"/>
      <c r="J149" s="212"/>
      <c r="K149" s="213">
        <f>ROUND(P149*H149,2)</f>
        <v>0</v>
      </c>
      <c r="L149" s="209" t="s">
        <v>536</v>
      </c>
      <c r="M149" s="44"/>
      <c r="N149" s="214" t="s">
        <v>20</v>
      </c>
      <c r="O149" s="215" t="s">
        <v>45</v>
      </c>
      <c r="P149" s="216">
        <f>I149+J149</f>
        <v>0</v>
      </c>
      <c r="Q149" s="216">
        <f>ROUND(I149*H149,2)</f>
        <v>0</v>
      </c>
      <c r="R149" s="216">
        <f>ROUND(J149*H149,2)</f>
        <v>0</v>
      </c>
      <c r="S149" s="84"/>
      <c r="T149" s="217">
        <f>S149*H149</f>
        <v>0</v>
      </c>
      <c r="U149" s="217">
        <v>2.4500000000000002</v>
      </c>
      <c r="V149" s="217">
        <f>U149*H149</f>
        <v>4.9000000000000004</v>
      </c>
      <c r="W149" s="217">
        <v>0</v>
      </c>
      <c r="X149" s="218">
        <f>W149*H149</f>
        <v>0</v>
      </c>
      <c r="Y149" s="38"/>
      <c r="Z149" s="38"/>
      <c r="AA149" s="38"/>
      <c r="AB149" s="38"/>
      <c r="AC149" s="38"/>
      <c r="AD149" s="38"/>
      <c r="AE149" s="38"/>
      <c r="AR149" s="219" t="s">
        <v>145</v>
      </c>
      <c r="AT149" s="219" t="s">
        <v>140</v>
      </c>
      <c r="AU149" s="219" t="s">
        <v>86</v>
      </c>
      <c r="AY149" s="17" t="s">
        <v>138</v>
      </c>
      <c r="BE149" s="220">
        <f>IF(O149="základní",K149,0)</f>
        <v>0</v>
      </c>
      <c r="BF149" s="220">
        <f>IF(O149="snížená",K149,0)</f>
        <v>0</v>
      </c>
      <c r="BG149" s="220">
        <f>IF(O149="zákl. přenesená",K149,0)</f>
        <v>0</v>
      </c>
      <c r="BH149" s="220">
        <f>IF(O149="sníž. přenesená",K149,0)</f>
        <v>0</v>
      </c>
      <c r="BI149" s="220">
        <f>IF(O149="nulová",K149,0)</f>
        <v>0</v>
      </c>
      <c r="BJ149" s="17" t="s">
        <v>84</v>
      </c>
      <c r="BK149" s="220">
        <f>ROUND(P149*H149,2)</f>
        <v>0</v>
      </c>
      <c r="BL149" s="17" t="s">
        <v>145</v>
      </c>
      <c r="BM149" s="219" t="s">
        <v>617</v>
      </c>
    </row>
    <row r="150" s="2" customFormat="1">
      <c r="A150" s="38"/>
      <c r="B150" s="39"/>
      <c r="C150" s="40"/>
      <c r="D150" s="221" t="s">
        <v>147</v>
      </c>
      <c r="E150" s="40"/>
      <c r="F150" s="222" t="s">
        <v>618</v>
      </c>
      <c r="G150" s="40"/>
      <c r="H150" s="40"/>
      <c r="I150" s="223"/>
      <c r="J150" s="223"/>
      <c r="K150" s="40"/>
      <c r="L150" s="40"/>
      <c r="M150" s="44"/>
      <c r="N150" s="224"/>
      <c r="O150" s="225"/>
      <c r="P150" s="84"/>
      <c r="Q150" s="84"/>
      <c r="R150" s="84"/>
      <c r="S150" s="84"/>
      <c r="T150" s="84"/>
      <c r="U150" s="84"/>
      <c r="V150" s="84"/>
      <c r="W150" s="84"/>
      <c r="X150" s="85"/>
      <c r="Y150" s="38"/>
      <c r="Z150" s="38"/>
      <c r="AA150" s="38"/>
      <c r="AB150" s="38"/>
      <c r="AC150" s="38"/>
      <c r="AD150" s="38"/>
      <c r="AE150" s="38"/>
      <c r="AT150" s="17" t="s">
        <v>147</v>
      </c>
      <c r="AU150" s="17" t="s">
        <v>86</v>
      </c>
    </row>
    <row r="151" s="2" customFormat="1">
      <c r="A151" s="38"/>
      <c r="B151" s="39"/>
      <c r="C151" s="40"/>
      <c r="D151" s="228" t="s">
        <v>479</v>
      </c>
      <c r="E151" s="40"/>
      <c r="F151" s="238" t="s">
        <v>619</v>
      </c>
      <c r="G151" s="40"/>
      <c r="H151" s="40"/>
      <c r="I151" s="223"/>
      <c r="J151" s="223"/>
      <c r="K151" s="40"/>
      <c r="L151" s="40"/>
      <c r="M151" s="44"/>
      <c r="N151" s="224"/>
      <c r="O151" s="225"/>
      <c r="P151" s="84"/>
      <c r="Q151" s="84"/>
      <c r="R151" s="84"/>
      <c r="S151" s="84"/>
      <c r="T151" s="84"/>
      <c r="U151" s="84"/>
      <c r="V151" s="84"/>
      <c r="W151" s="84"/>
      <c r="X151" s="85"/>
      <c r="Y151" s="38"/>
      <c r="Z151" s="38"/>
      <c r="AA151" s="38"/>
      <c r="AB151" s="38"/>
      <c r="AC151" s="38"/>
      <c r="AD151" s="38"/>
      <c r="AE151" s="38"/>
      <c r="AT151" s="17" t="s">
        <v>479</v>
      </c>
      <c r="AU151" s="17" t="s">
        <v>86</v>
      </c>
    </row>
    <row r="152" s="13" customFormat="1">
      <c r="A152" s="13"/>
      <c r="B152" s="226"/>
      <c r="C152" s="227"/>
      <c r="D152" s="228" t="s">
        <v>149</v>
      </c>
      <c r="E152" s="229" t="s">
        <v>20</v>
      </c>
      <c r="F152" s="230" t="s">
        <v>620</v>
      </c>
      <c r="G152" s="227"/>
      <c r="H152" s="231">
        <v>2</v>
      </c>
      <c r="I152" s="232"/>
      <c r="J152" s="232"/>
      <c r="K152" s="227"/>
      <c r="L152" s="227"/>
      <c r="M152" s="233"/>
      <c r="N152" s="234"/>
      <c r="O152" s="235"/>
      <c r="P152" s="235"/>
      <c r="Q152" s="235"/>
      <c r="R152" s="235"/>
      <c r="S152" s="235"/>
      <c r="T152" s="235"/>
      <c r="U152" s="235"/>
      <c r="V152" s="235"/>
      <c r="W152" s="235"/>
      <c r="X152" s="236"/>
      <c r="Y152" s="13"/>
      <c r="Z152" s="13"/>
      <c r="AA152" s="13"/>
      <c r="AB152" s="13"/>
      <c r="AC152" s="13"/>
      <c r="AD152" s="13"/>
      <c r="AE152" s="13"/>
      <c r="AT152" s="237" t="s">
        <v>149</v>
      </c>
      <c r="AU152" s="237" t="s">
        <v>86</v>
      </c>
      <c r="AV152" s="13" t="s">
        <v>86</v>
      </c>
      <c r="AW152" s="13" t="s">
        <v>5</v>
      </c>
      <c r="AX152" s="13" t="s">
        <v>84</v>
      </c>
      <c r="AY152" s="237" t="s">
        <v>138</v>
      </c>
    </row>
    <row r="153" s="12" customFormat="1" ht="22.8" customHeight="1">
      <c r="A153" s="12"/>
      <c r="B153" s="190"/>
      <c r="C153" s="191"/>
      <c r="D153" s="192" t="s">
        <v>75</v>
      </c>
      <c r="E153" s="205" t="s">
        <v>164</v>
      </c>
      <c r="F153" s="205" t="s">
        <v>350</v>
      </c>
      <c r="G153" s="191"/>
      <c r="H153" s="191"/>
      <c r="I153" s="194"/>
      <c r="J153" s="194"/>
      <c r="K153" s="206">
        <f>BK153</f>
        <v>0</v>
      </c>
      <c r="L153" s="191"/>
      <c r="M153" s="196"/>
      <c r="N153" s="197"/>
      <c r="O153" s="198"/>
      <c r="P153" s="198"/>
      <c r="Q153" s="199">
        <f>SUM(Q154:Q167)</f>
        <v>0</v>
      </c>
      <c r="R153" s="199">
        <f>SUM(R154:R167)</f>
        <v>0</v>
      </c>
      <c r="S153" s="198"/>
      <c r="T153" s="200">
        <f>SUM(T154:T167)</f>
        <v>0</v>
      </c>
      <c r="U153" s="198"/>
      <c r="V153" s="200">
        <f>SUM(V154:V167)</f>
        <v>0</v>
      </c>
      <c r="W153" s="198"/>
      <c r="X153" s="201">
        <f>SUM(X154:X167)</f>
        <v>0</v>
      </c>
      <c r="Y153" s="12"/>
      <c r="Z153" s="12"/>
      <c r="AA153" s="12"/>
      <c r="AB153" s="12"/>
      <c r="AC153" s="12"/>
      <c r="AD153" s="12"/>
      <c r="AE153" s="12"/>
      <c r="AR153" s="202" t="s">
        <v>84</v>
      </c>
      <c r="AT153" s="203" t="s">
        <v>75</v>
      </c>
      <c r="AU153" s="203" t="s">
        <v>84</v>
      </c>
      <c r="AY153" s="202" t="s">
        <v>138</v>
      </c>
      <c r="BK153" s="204">
        <f>SUM(BK154:BK167)</f>
        <v>0</v>
      </c>
    </row>
    <row r="154" s="2" customFormat="1" ht="33" customHeight="1">
      <c r="A154" s="38"/>
      <c r="B154" s="39"/>
      <c r="C154" s="207" t="s">
        <v>252</v>
      </c>
      <c r="D154" s="207" t="s">
        <v>140</v>
      </c>
      <c r="E154" s="208" t="s">
        <v>621</v>
      </c>
      <c r="F154" s="209" t="s">
        <v>622</v>
      </c>
      <c r="G154" s="210" t="s">
        <v>167</v>
      </c>
      <c r="H154" s="211">
        <v>22.449999999999999</v>
      </c>
      <c r="I154" s="212"/>
      <c r="J154" s="212"/>
      <c r="K154" s="213">
        <f>ROUND(P154*H154,2)</f>
        <v>0</v>
      </c>
      <c r="L154" s="209" t="s">
        <v>144</v>
      </c>
      <c r="M154" s="44"/>
      <c r="N154" s="214" t="s">
        <v>20</v>
      </c>
      <c r="O154" s="215" t="s">
        <v>45</v>
      </c>
      <c r="P154" s="216">
        <f>I154+J154</f>
        <v>0</v>
      </c>
      <c r="Q154" s="216">
        <f>ROUND(I154*H154,2)</f>
        <v>0</v>
      </c>
      <c r="R154" s="216">
        <f>ROUND(J154*H154,2)</f>
        <v>0</v>
      </c>
      <c r="S154" s="84"/>
      <c r="T154" s="217">
        <f>S154*H154</f>
        <v>0</v>
      </c>
      <c r="U154" s="217">
        <v>0</v>
      </c>
      <c r="V154" s="217">
        <f>U154*H154</f>
        <v>0</v>
      </c>
      <c r="W154" s="217">
        <v>0</v>
      </c>
      <c r="X154" s="218">
        <f>W154*H154</f>
        <v>0</v>
      </c>
      <c r="Y154" s="38"/>
      <c r="Z154" s="38"/>
      <c r="AA154" s="38"/>
      <c r="AB154" s="38"/>
      <c r="AC154" s="38"/>
      <c r="AD154" s="38"/>
      <c r="AE154" s="38"/>
      <c r="AR154" s="219" t="s">
        <v>145</v>
      </c>
      <c r="AT154" s="219" t="s">
        <v>140</v>
      </c>
      <c r="AU154" s="219" t="s">
        <v>86</v>
      </c>
      <c r="AY154" s="17" t="s">
        <v>138</v>
      </c>
      <c r="BE154" s="220">
        <f>IF(O154="základní",K154,0)</f>
        <v>0</v>
      </c>
      <c r="BF154" s="220">
        <f>IF(O154="snížená",K154,0)</f>
        <v>0</v>
      </c>
      <c r="BG154" s="220">
        <f>IF(O154="zákl. přenesená",K154,0)</f>
        <v>0</v>
      </c>
      <c r="BH154" s="220">
        <f>IF(O154="sníž. přenesená",K154,0)</f>
        <v>0</v>
      </c>
      <c r="BI154" s="220">
        <f>IF(O154="nulová",K154,0)</f>
        <v>0</v>
      </c>
      <c r="BJ154" s="17" t="s">
        <v>84</v>
      </c>
      <c r="BK154" s="220">
        <f>ROUND(P154*H154,2)</f>
        <v>0</v>
      </c>
      <c r="BL154" s="17" t="s">
        <v>145</v>
      </c>
      <c r="BM154" s="219" t="s">
        <v>623</v>
      </c>
    </row>
    <row r="155" s="2" customFormat="1">
      <c r="A155" s="38"/>
      <c r="B155" s="39"/>
      <c r="C155" s="40"/>
      <c r="D155" s="221" t="s">
        <v>147</v>
      </c>
      <c r="E155" s="40"/>
      <c r="F155" s="222" t="s">
        <v>624</v>
      </c>
      <c r="G155" s="40"/>
      <c r="H155" s="40"/>
      <c r="I155" s="223"/>
      <c r="J155" s="223"/>
      <c r="K155" s="40"/>
      <c r="L155" s="40"/>
      <c r="M155" s="44"/>
      <c r="N155" s="224"/>
      <c r="O155" s="225"/>
      <c r="P155" s="84"/>
      <c r="Q155" s="84"/>
      <c r="R155" s="84"/>
      <c r="S155" s="84"/>
      <c r="T155" s="84"/>
      <c r="U155" s="84"/>
      <c r="V155" s="84"/>
      <c r="W155" s="84"/>
      <c r="X155" s="85"/>
      <c r="Y155" s="38"/>
      <c r="Z155" s="38"/>
      <c r="AA155" s="38"/>
      <c r="AB155" s="38"/>
      <c r="AC155" s="38"/>
      <c r="AD155" s="38"/>
      <c r="AE155" s="38"/>
      <c r="AT155" s="17" t="s">
        <v>147</v>
      </c>
      <c r="AU155" s="17" t="s">
        <v>86</v>
      </c>
    </row>
    <row r="156" s="13" customFormat="1">
      <c r="A156" s="13"/>
      <c r="B156" s="226"/>
      <c r="C156" s="227"/>
      <c r="D156" s="228" t="s">
        <v>149</v>
      </c>
      <c r="E156" s="229" t="s">
        <v>20</v>
      </c>
      <c r="F156" s="230" t="s">
        <v>625</v>
      </c>
      <c r="G156" s="227"/>
      <c r="H156" s="231">
        <v>22.449999999999999</v>
      </c>
      <c r="I156" s="232"/>
      <c r="J156" s="232"/>
      <c r="K156" s="227"/>
      <c r="L156" s="227"/>
      <c r="M156" s="233"/>
      <c r="N156" s="234"/>
      <c r="O156" s="235"/>
      <c r="P156" s="235"/>
      <c r="Q156" s="235"/>
      <c r="R156" s="235"/>
      <c r="S156" s="235"/>
      <c r="T156" s="235"/>
      <c r="U156" s="235"/>
      <c r="V156" s="235"/>
      <c r="W156" s="235"/>
      <c r="X156" s="236"/>
      <c r="Y156" s="13"/>
      <c r="Z156" s="13"/>
      <c r="AA156" s="13"/>
      <c r="AB156" s="13"/>
      <c r="AC156" s="13"/>
      <c r="AD156" s="13"/>
      <c r="AE156" s="13"/>
      <c r="AT156" s="237" t="s">
        <v>149</v>
      </c>
      <c r="AU156" s="237" t="s">
        <v>86</v>
      </c>
      <c r="AV156" s="13" t="s">
        <v>86</v>
      </c>
      <c r="AW156" s="13" t="s">
        <v>5</v>
      </c>
      <c r="AX156" s="13" t="s">
        <v>84</v>
      </c>
      <c r="AY156" s="237" t="s">
        <v>138</v>
      </c>
    </row>
    <row r="157" s="2" customFormat="1" ht="33" customHeight="1">
      <c r="A157" s="38"/>
      <c r="B157" s="39"/>
      <c r="C157" s="207" t="s">
        <v>258</v>
      </c>
      <c r="D157" s="207" t="s">
        <v>140</v>
      </c>
      <c r="E157" s="208" t="s">
        <v>621</v>
      </c>
      <c r="F157" s="209" t="s">
        <v>622</v>
      </c>
      <c r="G157" s="210" t="s">
        <v>167</v>
      </c>
      <c r="H157" s="211">
        <v>22.449999999999999</v>
      </c>
      <c r="I157" s="212"/>
      <c r="J157" s="212"/>
      <c r="K157" s="213">
        <f>ROUND(P157*H157,2)</f>
        <v>0</v>
      </c>
      <c r="L157" s="209" t="s">
        <v>144</v>
      </c>
      <c r="M157" s="44"/>
      <c r="N157" s="214" t="s">
        <v>20</v>
      </c>
      <c r="O157" s="215" t="s">
        <v>45</v>
      </c>
      <c r="P157" s="216">
        <f>I157+J157</f>
        <v>0</v>
      </c>
      <c r="Q157" s="216">
        <f>ROUND(I157*H157,2)</f>
        <v>0</v>
      </c>
      <c r="R157" s="216">
        <f>ROUND(J157*H157,2)</f>
        <v>0</v>
      </c>
      <c r="S157" s="84"/>
      <c r="T157" s="217">
        <f>S157*H157</f>
        <v>0</v>
      </c>
      <c r="U157" s="217">
        <v>0</v>
      </c>
      <c r="V157" s="217">
        <f>U157*H157</f>
        <v>0</v>
      </c>
      <c r="W157" s="217">
        <v>0</v>
      </c>
      <c r="X157" s="218">
        <f>W157*H157</f>
        <v>0</v>
      </c>
      <c r="Y157" s="38"/>
      <c r="Z157" s="38"/>
      <c r="AA157" s="38"/>
      <c r="AB157" s="38"/>
      <c r="AC157" s="38"/>
      <c r="AD157" s="38"/>
      <c r="AE157" s="38"/>
      <c r="AR157" s="219" t="s">
        <v>145</v>
      </c>
      <c r="AT157" s="219" t="s">
        <v>140</v>
      </c>
      <c r="AU157" s="219" t="s">
        <v>86</v>
      </c>
      <c r="AY157" s="17" t="s">
        <v>138</v>
      </c>
      <c r="BE157" s="220">
        <f>IF(O157="základní",K157,0)</f>
        <v>0</v>
      </c>
      <c r="BF157" s="220">
        <f>IF(O157="snížená",K157,0)</f>
        <v>0</v>
      </c>
      <c r="BG157" s="220">
        <f>IF(O157="zákl. přenesená",K157,0)</f>
        <v>0</v>
      </c>
      <c r="BH157" s="220">
        <f>IF(O157="sníž. přenesená",K157,0)</f>
        <v>0</v>
      </c>
      <c r="BI157" s="220">
        <f>IF(O157="nulová",K157,0)</f>
        <v>0</v>
      </c>
      <c r="BJ157" s="17" t="s">
        <v>84</v>
      </c>
      <c r="BK157" s="220">
        <f>ROUND(P157*H157,2)</f>
        <v>0</v>
      </c>
      <c r="BL157" s="17" t="s">
        <v>145</v>
      </c>
      <c r="BM157" s="219" t="s">
        <v>626</v>
      </c>
    </row>
    <row r="158" s="2" customFormat="1">
      <c r="A158" s="38"/>
      <c r="B158" s="39"/>
      <c r="C158" s="40"/>
      <c r="D158" s="221" t="s">
        <v>147</v>
      </c>
      <c r="E158" s="40"/>
      <c r="F158" s="222" t="s">
        <v>624</v>
      </c>
      <c r="G158" s="40"/>
      <c r="H158" s="40"/>
      <c r="I158" s="223"/>
      <c r="J158" s="223"/>
      <c r="K158" s="40"/>
      <c r="L158" s="40"/>
      <c r="M158" s="44"/>
      <c r="N158" s="224"/>
      <c r="O158" s="225"/>
      <c r="P158" s="84"/>
      <c r="Q158" s="84"/>
      <c r="R158" s="84"/>
      <c r="S158" s="84"/>
      <c r="T158" s="84"/>
      <c r="U158" s="84"/>
      <c r="V158" s="84"/>
      <c r="W158" s="84"/>
      <c r="X158" s="85"/>
      <c r="Y158" s="38"/>
      <c r="Z158" s="38"/>
      <c r="AA158" s="38"/>
      <c r="AB158" s="38"/>
      <c r="AC158" s="38"/>
      <c r="AD158" s="38"/>
      <c r="AE158" s="38"/>
      <c r="AT158" s="17" t="s">
        <v>147</v>
      </c>
      <c r="AU158" s="17" t="s">
        <v>86</v>
      </c>
    </row>
    <row r="159" s="13" customFormat="1">
      <c r="A159" s="13"/>
      <c r="B159" s="226"/>
      <c r="C159" s="227"/>
      <c r="D159" s="228" t="s">
        <v>149</v>
      </c>
      <c r="E159" s="229" t="s">
        <v>20</v>
      </c>
      <c r="F159" s="230" t="s">
        <v>627</v>
      </c>
      <c r="G159" s="227"/>
      <c r="H159" s="231">
        <v>22.449999999999999</v>
      </c>
      <c r="I159" s="232"/>
      <c r="J159" s="232"/>
      <c r="K159" s="227"/>
      <c r="L159" s="227"/>
      <c r="M159" s="233"/>
      <c r="N159" s="234"/>
      <c r="O159" s="235"/>
      <c r="P159" s="235"/>
      <c r="Q159" s="235"/>
      <c r="R159" s="235"/>
      <c r="S159" s="235"/>
      <c r="T159" s="235"/>
      <c r="U159" s="235"/>
      <c r="V159" s="235"/>
      <c r="W159" s="235"/>
      <c r="X159" s="236"/>
      <c r="Y159" s="13"/>
      <c r="Z159" s="13"/>
      <c r="AA159" s="13"/>
      <c r="AB159" s="13"/>
      <c r="AC159" s="13"/>
      <c r="AD159" s="13"/>
      <c r="AE159" s="13"/>
      <c r="AT159" s="237" t="s">
        <v>149</v>
      </c>
      <c r="AU159" s="237" t="s">
        <v>86</v>
      </c>
      <c r="AV159" s="13" t="s">
        <v>86</v>
      </c>
      <c r="AW159" s="13" t="s">
        <v>5</v>
      </c>
      <c r="AX159" s="13" t="s">
        <v>84</v>
      </c>
      <c r="AY159" s="237" t="s">
        <v>138</v>
      </c>
    </row>
    <row r="160" s="2" customFormat="1" ht="49.05" customHeight="1">
      <c r="A160" s="38"/>
      <c r="B160" s="39"/>
      <c r="C160" s="207" t="s">
        <v>264</v>
      </c>
      <c r="D160" s="207" t="s">
        <v>140</v>
      </c>
      <c r="E160" s="208" t="s">
        <v>380</v>
      </c>
      <c r="F160" s="209" t="s">
        <v>381</v>
      </c>
      <c r="G160" s="210" t="s">
        <v>167</v>
      </c>
      <c r="H160" s="211">
        <v>22.449999999999999</v>
      </c>
      <c r="I160" s="212"/>
      <c r="J160" s="212"/>
      <c r="K160" s="213">
        <f>ROUND(P160*H160,2)</f>
        <v>0</v>
      </c>
      <c r="L160" s="209" t="s">
        <v>144</v>
      </c>
      <c r="M160" s="44"/>
      <c r="N160" s="214" t="s">
        <v>20</v>
      </c>
      <c r="O160" s="215" t="s">
        <v>45</v>
      </c>
      <c r="P160" s="216">
        <f>I160+J160</f>
        <v>0</v>
      </c>
      <c r="Q160" s="216">
        <f>ROUND(I160*H160,2)</f>
        <v>0</v>
      </c>
      <c r="R160" s="216">
        <f>ROUND(J160*H160,2)</f>
        <v>0</v>
      </c>
      <c r="S160" s="84"/>
      <c r="T160" s="217">
        <f>S160*H160</f>
        <v>0</v>
      </c>
      <c r="U160" s="217">
        <v>0</v>
      </c>
      <c r="V160" s="217">
        <f>U160*H160</f>
        <v>0</v>
      </c>
      <c r="W160" s="217">
        <v>0</v>
      </c>
      <c r="X160" s="218">
        <f>W160*H160</f>
        <v>0</v>
      </c>
      <c r="Y160" s="38"/>
      <c r="Z160" s="38"/>
      <c r="AA160" s="38"/>
      <c r="AB160" s="38"/>
      <c r="AC160" s="38"/>
      <c r="AD160" s="38"/>
      <c r="AE160" s="38"/>
      <c r="AR160" s="219" t="s">
        <v>145</v>
      </c>
      <c r="AT160" s="219" t="s">
        <v>140</v>
      </c>
      <c r="AU160" s="219" t="s">
        <v>86</v>
      </c>
      <c r="AY160" s="17" t="s">
        <v>138</v>
      </c>
      <c r="BE160" s="220">
        <f>IF(O160="základní",K160,0)</f>
        <v>0</v>
      </c>
      <c r="BF160" s="220">
        <f>IF(O160="snížená",K160,0)</f>
        <v>0</v>
      </c>
      <c r="BG160" s="220">
        <f>IF(O160="zákl. přenesená",K160,0)</f>
        <v>0</v>
      </c>
      <c r="BH160" s="220">
        <f>IF(O160="sníž. přenesená",K160,0)</f>
        <v>0</v>
      </c>
      <c r="BI160" s="220">
        <f>IF(O160="nulová",K160,0)</f>
        <v>0</v>
      </c>
      <c r="BJ160" s="17" t="s">
        <v>84</v>
      </c>
      <c r="BK160" s="220">
        <f>ROUND(P160*H160,2)</f>
        <v>0</v>
      </c>
      <c r="BL160" s="17" t="s">
        <v>145</v>
      </c>
      <c r="BM160" s="219" t="s">
        <v>628</v>
      </c>
    </row>
    <row r="161" s="2" customFormat="1">
      <c r="A161" s="38"/>
      <c r="B161" s="39"/>
      <c r="C161" s="40"/>
      <c r="D161" s="221" t="s">
        <v>147</v>
      </c>
      <c r="E161" s="40"/>
      <c r="F161" s="222" t="s">
        <v>383</v>
      </c>
      <c r="G161" s="40"/>
      <c r="H161" s="40"/>
      <c r="I161" s="223"/>
      <c r="J161" s="223"/>
      <c r="K161" s="40"/>
      <c r="L161" s="40"/>
      <c r="M161" s="44"/>
      <c r="N161" s="224"/>
      <c r="O161" s="225"/>
      <c r="P161" s="84"/>
      <c r="Q161" s="84"/>
      <c r="R161" s="84"/>
      <c r="S161" s="84"/>
      <c r="T161" s="84"/>
      <c r="U161" s="84"/>
      <c r="V161" s="84"/>
      <c r="W161" s="84"/>
      <c r="X161" s="85"/>
      <c r="Y161" s="38"/>
      <c r="Z161" s="38"/>
      <c r="AA161" s="38"/>
      <c r="AB161" s="38"/>
      <c r="AC161" s="38"/>
      <c r="AD161" s="38"/>
      <c r="AE161" s="38"/>
      <c r="AT161" s="17" t="s">
        <v>147</v>
      </c>
      <c r="AU161" s="17" t="s">
        <v>86</v>
      </c>
    </row>
    <row r="162" s="2" customFormat="1" ht="24.15" customHeight="1">
      <c r="A162" s="38"/>
      <c r="B162" s="39"/>
      <c r="C162" s="207" t="s">
        <v>8</v>
      </c>
      <c r="D162" s="207" t="s">
        <v>140</v>
      </c>
      <c r="E162" s="208" t="s">
        <v>374</v>
      </c>
      <c r="F162" s="209" t="s">
        <v>375</v>
      </c>
      <c r="G162" s="210" t="s">
        <v>167</v>
      </c>
      <c r="H162" s="211">
        <v>22.449999999999999</v>
      </c>
      <c r="I162" s="212"/>
      <c r="J162" s="212"/>
      <c r="K162" s="213">
        <f>ROUND(P162*H162,2)</f>
        <v>0</v>
      </c>
      <c r="L162" s="209" t="s">
        <v>144</v>
      </c>
      <c r="M162" s="44"/>
      <c r="N162" s="214" t="s">
        <v>20</v>
      </c>
      <c r="O162" s="215" t="s">
        <v>45</v>
      </c>
      <c r="P162" s="216">
        <f>I162+J162</f>
        <v>0</v>
      </c>
      <c r="Q162" s="216">
        <f>ROUND(I162*H162,2)</f>
        <v>0</v>
      </c>
      <c r="R162" s="216">
        <f>ROUND(J162*H162,2)</f>
        <v>0</v>
      </c>
      <c r="S162" s="84"/>
      <c r="T162" s="217">
        <f>S162*H162</f>
        <v>0</v>
      </c>
      <c r="U162" s="217">
        <v>0</v>
      </c>
      <c r="V162" s="217">
        <f>U162*H162</f>
        <v>0</v>
      </c>
      <c r="W162" s="217">
        <v>0</v>
      </c>
      <c r="X162" s="218">
        <f>W162*H162</f>
        <v>0</v>
      </c>
      <c r="Y162" s="38"/>
      <c r="Z162" s="38"/>
      <c r="AA162" s="38"/>
      <c r="AB162" s="38"/>
      <c r="AC162" s="38"/>
      <c r="AD162" s="38"/>
      <c r="AE162" s="38"/>
      <c r="AR162" s="219" t="s">
        <v>145</v>
      </c>
      <c r="AT162" s="219" t="s">
        <v>140</v>
      </c>
      <c r="AU162" s="219" t="s">
        <v>86</v>
      </c>
      <c r="AY162" s="17" t="s">
        <v>138</v>
      </c>
      <c r="BE162" s="220">
        <f>IF(O162="základní",K162,0)</f>
        <v>0</v>
      </c>
      <c r="BF162" s="220">
        <f>IF(O162="snížená",K162,0)</f>
        <v>0</v>
      </c>
      <c r="BG162" s="220">
        <f>IF(O162="zákl. přenesená",K162,0)</f>
        <v>0</v>
      </c>
      <c r="BH162" s="220">
        <f>IF(O162="sníž. přenesená",K162,0)</f>
        <v>0</v>
      </c>
      <c r="BI162" s="220">
        <f>IF(O162="nulová",K162,0)</f>
        <v>0</v>
      </c>
      <c r="BJ162" s="17" t="s">
        <v>84</v>
      </c>
      <c r="BK162" s="220">
        <f>ROUND(P162*H162,2)</f>
        <v>0</v>
      </c>
      <c r="BL162" s="17" t="s">
        <v>145</v>
      </c>
      <c r="BM162" s="219" t="s">
        <v>629</v>
      </c>
    </row>
    <row r="163" s="2" customFormat="1">
      <c r="A163" s="38"/>
      <c r="B163" s="39"/>
      <c r="C163" s="40"/>
      <c r="D163" s="221" t="s">
        <v>147</v>
      </c>
      <c r="E163" s="40"/>
      <c r="F163" s="222" t="s">
        <v>377</v>
      </c>
      <c r="G163" s="40"/>
      <c r="H163" s="40"/>
      <c r="I163" s="223"/>
      <c r="J163" s="223"/>
      <c r="K163" s="40"/>
      <c r="L163" s="40"/>
      <c r="M163" s="44"/>
      <c r="N163" s="224"/>
      <c r="O163" s="225"/>
      <c r="P163" s="84"/>
      <c r="Q163" s="84"/>
      <c r="R163" s="84"/>
      <c r="S163" s="84"/>
      <c r="T163" s="84"/>
      <c r="U163" s="84"/>
      <c r="V163" s="84"/>
      <c r="W163" s="84"/>
      <c r="X163" s="85"/>
      <c r="Y163" s="38"/>
      <c r="Z163" s="38"/>
      <c r="AA163" s="38"/>
      <c r="AB163" s="38"/>
      <c r="AC163" s="38"/>
      <c r="AD163" s="38"/>
      <c r="AE163" s="38"/>
      <c r="AT163" s="17" t="s">
        <v>147</v>
      </c>
      <c r="AU163" s="17" t="s">
        <v>86</v>
      </c>
    </row>
    <row r="164" s="2" customFormat="1" ht="24.15" customHeight="1">
      <c r="A164" s="38"/>
      <c r="B164" s="39"/>
      <c r="C164" s="207" t="s">
        <v>275</v>
      </c>
      <c r="D164" s="207" t="s">
        <v>140</v>
      </c>
      <c r="E164" s="208" t="s">
        <v>386</v>
      </c>
      <c r="F164" s="209" t="s">
        <v>387</v>
      </c>
      <c r="G164" s="210" t="s">
        <v>167</v>
      </c>
      <c r="H164" s="211">
        <v>22.449999999999999</v>
      </c>
      <c r="I164" s="212"/>
      <c r="J164" s="212"/>
      <c r="K164" s="213">
        <f>ROUND(P164*H164,2)</f>
        <v>0</v>
      </c>
      <c r="L164" s="209" t="s">
        <v>144</v>
      </c>
      <c r="M164" s="44"/>
      <c r="N164" s="214" t="s">
        <v>20</v>
      </c>
      <c r="O164" s="215" t="s">
        <v>45</v>
      </c>
      <c r="P164" s="216">
        <f>I164+J164</f>
        <v>0</v>
      </c>
      <c r="Q164" s="216">
        <f>ROUND(I164*H164,2)</f>
        <v>0</v>
      </c>
      <c r="R164" s="216">
        <f>ROUND(J164*H164,2)</f>
        <v>0</v>
      </c>
      <c r="S164" s="84"/>
      <c r="T164" s="217">
        <f>S164*H164</f>
        <v>0</v>
      </c>
      <c r="U164" s="217">
        <v>0</v>
      </c>
      <c r="V164" s="217">
        <f>U164*H164</f>
        <v>0</v>
      </c>
      <c r="W164" s="217">
        <v>0</v>
      </c>
      <c r="X164" s="218">
        <f>W164*H164</f>
        <v>0</v>
      </c>
      <c r="Y164" s="38"/>
      <c r="Z164" s="38"/>
      <c r="AA164" s="38"/>
      <c r="AB164" s="38"/>
      <c r="AC164" s="38"/>
      <c r="AD164" s="38"/>
      <c r="AE164" s="38"/>
      <c r="AR164" s="219" t="s">
        <v>145</v>
      </c>
      <c r="AT164" s="219" t="s">
        <v>140</v>
      </c>
      <c r="AU164" s="219" t="s">
        <v>86</v>
      </c>
      <c r="AY164" s="17" t="s">
        <v>138</v>
      </c>
      <c r="BE164" s="220">
        <f>IF(O164="základní",K164,0)</f>
        <v>0</v>
      </c>
      <c r="BF164" s="220">
        <f>IF(O164="snížená",K164,0)</f>
        <v>0</v>
      </c>
      <c r="BG164" s="220">
        <f>IF(O164="zákl. přenesená",K164,0)</f>
        <v>0</v>
      </c>
      <c r="BH164" s="220">
        <f>IF(O164="sníž. přenesená",K164,0)</f>
        <v>0</v>
      </c>
      <c r="BI164" s="220">
        <f>IF(O164="nulová",K164,0)</f>
        <v>0</v>
      </c>
      <c r="BJ164" s="17" t="s">
        <v>84</v>
      </c>
      <c r="BK164" s="220">
        <f>ROUND(P164*H164,2)</f>
        <v>0</v>
      </c>
      <c r="BL164" s="17" t="s">
        <v>145</v>
      </c>
      <c r="BM164" s="219" t="s">
        <v>630</v>
      </c>
    </row>
    <row r="165" s="2" customFormat="1">
      <c r="A165" s="38"/>
      <c r="B165" s="39"/>
      <c r="C165" s="40"/>
      <c r="D165" s="221" t="s">
        <v>147</v>
      </c>
      <c r="E165" s="40"/>
      <c r="F165" s="222" t="s">
        <v>389</v>
      </c>
      <c r="G165" s="40"/>
      <c r="H165" s="40"/>
      <c r="I165" s="223"/>
      <c r="J165" s="223"/>
      <c r="K165" s="40"/>
      <c r="L165" s="40"/>
      <c r="M165" s="44"/>
      <c r="N165" s="224"/>
      <c r="O165" s="225"/>
      <c r="P165" s="84"/>
      <c r="Q165" s="84"/>
      <c r="R165" s="84"/>
      <c r="S165" s="84"/>
      <c r="T165" s="84"/>
      <c r="U165" s="84"/>
      <c r="V165" s="84"/>
      <c r="W165" s="84"/>
      <c r="X165" s="85"/>
      <c r="Y165" s="38"/>
      <c r="Z165" s="38"/>
      <c r="AA165" s="38"/>
      <c r="AB165" s="38"/>
      <c r="AC165" s="38"/>
      <c r="AD165" s="38"/>
      <c r="AE165" s="38"/>
      <c r="AT165" s="17" t="s">
        <v>147</v>
      </c>
      <c r="AU165" s="17" t="s">
        <v>86</v>
      </c>
    </row>
    <row r="166" s="2" customFormat="1" ht="44.25" customHeight="1">
      <c r="A166" s="38"/>
      <c r="B166" s="39"/>
      <c r="C166" s="207" t="s">
        <v>280</v>
      </c>
      <c r="D166" s="207" t="s">
        <v>140</v>
      </c>
      <c r="E166" s="208" t="s">
        <v>392</v>
      </c>
      <c r="F166" s="209" t="s">
        <v>393</v>
      </c>
      <c r="G166" s="210" t="s">
        <v>167</v>
      </c>
      <c r="H166" s="211">
        <v>22.449999999999999</v>
      </c>
      <c r="I166" s="212"/>
      <c r="J166" s="212"/>
      <c r="K166" s="213">
        <f>ROUND(P166*H166,2)</f>
        <v>0</v>
      </c>
      <c r="L166" s="209" t="s">
        <v>144</v>
      </c>
      <c r="M166" s="44"/>
      <c r="N166" s="214" t="s">
        <v>20</v>
      </c>
      <c r="O166" s="215" t="s">
        <v>45</v>
      </c>
      <c r="P166" s="216">
        <f>I166+J166</f>
        <v>0</v>
      </c>
      <c r="Q166" s="216">
        <f>ROUND(I166*H166,2)</f>
        <v>0</v>
      </c>
      <c r="R166" s="216">
        <f>ROUND(J166*H166,2)</f>
        <v>0</v>
      </c>
      <c r="S166" s="84"/>
      <c r="T166" s="217">
        <f>S166*H166</f>
        <v>0</v>
      </c>
      <c r="U166" s="217">
        <v>0</v>
      </c>
      <c r="V166" s="217">
        <f>U166*H166</f>
        <v>0</v>
      </c>
      <c r="W166" s="217">
        <v>0</v>
      </c>
      <c r="X166" s="218">
        <f>W166*H166</f>
        <v>0</v>
      </c>
      <c r="Y166" s="38"/>
      <c r="Z166" s="38"/>
      <c r="AA166" s="38"/>
      <c r="AB166" s="38"/>
      <c r="AC166" s="38"/>
      <c r="AD166" s="38"/>
      <c r="AE166" s="38"/>
      <c r="AR166" s="219" t="s">
        <v>145</v>
      </c>
      <c r="AT166" s="219" t="s">
        <v>140</v>
      </c>
      <c r="AU166" s="219" t="s">
        <v>86</v>
      </c>
      <c r="AY166" s="17" t="s">
        <v>138</v>
      </c>
      <c r="BE166" s="220">
        <f>IF(O166="základní",K166,0)</f>
        <v>0</v>
      </c>
      <c r="BF166" s="220">
        <f>IF(O166="snížená",K166,0)</f>
        <v>0</v>
      </c>
      <c r="BG166" s="220">
        <f>IF(O166="zákl. přenesená",K166,0)</f>
        <v>0</v>
      </c>
      <c r="BH166" s="220">
        <f>IF(O166="sníž. přenesená",K166,0)</f>
        <v>0</v>
      </c>
      <c r="BI166" s="220">
        <f>IF(O166="nulová",K166,0)</f>
        <v>0</v>
      </c>
      <c r="BJ166" s="17" t="s">
        <v>84</v>
      </c>
      <c r="BK166" s="220">
        <f>ROUND(P166*H166,2)</f>
        <v>0</v>
      </c>
      <c r="BL166" s="17" t="s">
        <v>145</v>
      </c>
      <c r="BM166" s="219" t="s">
        <v>631</v>
      </c>
    </row>
    <row r="167" s="2" customFormat="1">
      <c r="A167" s="38"/>
      <c r="B167" s="39"/>
      <c r="C167" s="40"/>
      <c r="D167" s="221" t="s">
        <v>147</v>
      </c>
      <c r="E167" s="40"/>
      <c r="F167" s="222" t="s">
        <v>395</v>
      </c>
      <c r="G167" s="40"/>
      <c r="H167" s="40"/>
      <c r="I167" s="223"/>
      <c r="J167" s="223"/>
      <c r="K167" s="40"/>
      <c r="L167" s="40"/>
      <c r="M167" s="44"/>
      <c r="N167" s="224"/>
      <c r="O167" s="225"/>
      <c r="P167" s="84"/>
      <c r="Q167" s="84"/>
      <c r="R167" s="84"/>
      <c r="S167" s="84"/>
      <c r="T167" s="84"/>
      <c r="U167" s="84"/>
      <c r="V167" s="84"/>
      <c r="W167" s="84"/>
      <c r="X167" s="85"/>
      <c r="Y167" s="38"/>
      <c r="Z167" s="38"/>
      <c r="AA167" s="38"/>
      <c r="AB167" s="38"/>
      <c r="AC167" s="38"/>
      <c r="AD167" s="38"/>
      <c r="AE167" s="38"/>
      <c r="AT167" s="17" t="s">
        <v>147</v>
      </c>
      <c r="AU167" s="17" t="s">
        <v>86</v>
      </c>
    </row>
    <row r="168" s="12" customFormat="1" ht="22.8" customHeight="1">
      <c r="A168" s="12"/>
      <c r="B168" s="190"/>
      <c r="C168" s="191"/>
      <c r="D168" s="192" t="s">
        <v>75</v>
      </c>
      <c r="E168" s="205" t="s">
        <v>193</v>
      </c>
      <c r="F168" s="205" t="s">
        <v>403</v>
      </c>
      <c r="G168" s="191"/>
      <c r="H168" s="191"/>
      <c r="I168" s="194"/>
      <c r="J168" s="194"/>
      <c r="K168" s="206">
        <f>BK168</f>
        <v>0</v>
      </c>
      <c r="L168" s="191"/>
      <c r="M168" s="196"/>
      <c r="N168" s="197"/>
      <c r="O168" s="198"/>
      <c r="P168" s="198"/>
      <c r="Q168" s="199">
        <f>SUM(Q169:Q176)</f>
        <v>0</v>
      </c>
      <c r="R168" s="199">
        <f>SUM(R169:R176)</f>
        <v>0</v>
      </c>
      <c r="S168" s="198"/>
      <c r="T168" s="200">
        <f>SUM(T169:T176)</f>
        <v>0</v>
      </c>
      <c r="U168" s="198"/>
      <c r="V168" s="200">
        <f>SUM(V169:V176)</f>
        <v>0.43020000000000003</v>
      </c>
      <c r="W168" s="198"/>
      <c r="X168" s="201">
        <f>SUM(X169:X176)</f>
        <v>32.519999999999996</v>
      </c>
      <c r="Y168" s="12"/>
      <c r="Z168" s="12"/>
      <c r="AA168" s="12"/>
      <c r="AB168" s="12"/>
      <c r="AC168" s="12"/>
      <c r="AD168" s="12"/>
      <c r="AE168" s="12"/>
      <c r="AR168" s="202" t="s">
        <v>84</v>
      </c>
      <c r="AT168" s="203" t="s">
        <v>75</v>
      </c>
      <c r="AU168" s="203" t="s">
        <v>84</v>
      </c>
      <c r="AY168" s="202" t="s">
        <v>138</v>
      </c>
      <c r="BK168" s="204">
        <f>SUM(BK169:BK176)</f>
        <v>0</v>
      </c>
    </row>
    <row r="169" s="2" customFormat="1" ht="55.5" customHeight="1">
      <c r="A169" s="38"/>
      <c r="B169" s="39"/>
      <c r="C169" s="207" t="s">
        <v>287</v>
      </c>
      <c r="D169" s="207" t="s">
        <v>140</v>
      </c>
      <c r="E169" s="208" t="s">
        <v>632</v>
      </c>
      <c r="F169" s="209" t="s">
        <v>633</v>
      </c>
      <c r="G169" s="210" t="s">
        <v>248</v>
      </c>
      <c r="H169" s="211">
        <v>6</v>
      </c>
      <c r="I169" s="212"/>
      <c r="J169" s="212"/>
      <c r="K169" s="213">
        <f>ROUND(P169*H169,2)</f>
        <v>0</v>
      </c>
      <c r="L169" s="209" t="s">
        <v>536</v>
      </c>
      <c r="M169" s="44"/>
      <c r="N169" s="214" t="s">
        <v>20</v>
      </c>
      <c r="O169" s="215" t="s">
        <v>45</v>
      </c>
      <c r="P169" s="216">
        <f>I169+J169</f>
        <v>0</v>
      </c>
      <c r="Q169" s="216">
        <f>ROUND(I169*H169,2)</f>
        <v>0</v>
      </c>
      <c r="R169" s="216">
        <f>ROUND(J169*H169,2)</f>
        <v>0</v>
      </c>
      <c r="S169" s="84"/>
      <c r="T169" s="217">
        <f>S169*H169</f>
        <v>0</v>
      </c>
      <c r="U169" s="217">
        <v>0</v>
      </c>
      <c r="V169" s="217">
        <f>U169*H169</f>
        <v>0</v>
      </c>
      <c r="W169" s="217">
        <v>5.4199999999999999</v>
      </c>
      <c r="X169" s="218">
        <f>W169*H169</f>
        <v>32.519999999999996</v>
      </c>
      <c r="Y169" s="38"/>
      <c r="Z169" s="38"/>
      <c r="AA169" s="38"/>
      <c r="AB169" s="38"/>
      <c r="AC169" s="38"/>
      <c r="AD169" s="38"/>
      <c r="AE169" s="38"/>
      <c r="AR169" s="219" t="s">
        <v>145</v>
      </c>
      <c r="AT169" s="219" t="s">
        <v>140</v>
      </c>
      <c r="AU169" s="219" t="s">
        <v>86</v>
      </c>
      <c r="AY169" s="17" t="s">
        <v>138</v>
      </c>
      <c r="BE169" s="220">
        <f>IF(O169="základní",K169,0)</f>
        <v>0</v>
      </c>
      <c r="BF169" s="220">
        <f>IF(O169="snížená",K169,0)</f>
        <v>0</v>
      </c>
      <c r="BG169" s="220">
        <f>IF(O169="zákl. přenesená",K169,0)</f>
        <v>0</v>
      </c>
      <c r="BH169" s="220">
        <f>IF(O169="sníž. přenesená",K169,0)</f>
        <v>0</v>
      </c>
      <c r="BI169" s="220">
        <f>IF(O169="nulová",K169,0)</f>
        <v>0</v>
      </c>
      <c r="BJ169" s="17" t="s">
        <v>84</v>
      </c>
      <c r="BK169" s="220">
        <f>ROUND(P169*H169,2)</f>
        <v>0</v>
      </c>
      <c r="BL169" s="17" t="s">
        <v>145</v>
      </c>
      <c r="BM169" s="219" t="s">
        <v>634</v>
      </c>
    </row>
    <row r="170" s="2" customFormat="1">
      <c r="A170" s="38"/>
      <c r="B170" s="39"/>
      <c r="C170" s="40"/>
      <c r="D170" s="221" t="s">
        <v>147</v>
      </c>
      <c r="E170" s="40"/>
      <c r="F170" s="222" t="s">
        <v>635</v>
      </c>
      <c r="G170" s="40"/>
      <c r="H170" s="40"/>
      <c r="I170" s="223"/>
      <c r="J170" s="223"/>
      <c r="K170" s="40"/>
      <c r="L170" s="40"/>
      <c r="M170" s="44"/>
      <c r="N170" s="224"/>
      <c r="O170" s="225"/>
      <c r="P170" s="84"/>
      <c r="Q170" s="84"/>
      <c r="R170" s="84"/>
      <c r="S170" s="84"/>
      <c r="T170" s="84"/>
      <c r="U170" s="84"/>
      <c r="V170" s="84"/>
      <c r="W170" s="84"/>
      <c r="X170" s="85"/>
      <c r="Y170" s="38"/>
      <c r="Z170" s="38"/>
      <c r="AA170" s="38"/>
      <c r="AB170" s="38"/>
      <c r="AC170" s="38"/>
      <c r="AD170" s="38"/>
      <c r="AE170" s="38"/>
      <c r="AT170" s="17" t="s">
        <v>147</v>
      </c>
      <c r="AU170" s="17" t="s">
        <v>86</v>
      </c>
    </row>
    <row r="171" s="13" customFormat="1">
      <c r="A171" s="13"/>
      <c r="B171" s="226"/>
      <c r="C171" s="227"/>
      <c r="D171" s="228" t="s">
        <v>149</v>
      </c>
      <c r="E171" s="229" t="s">
        <v>20</v>
      </c>
      <c r="F171" s="230" t="s">
        <v>636</v>
      </c>
      <c r="G171" s="227"/>
      <c r="H171" s="231">
        <v>6</v>
      </c>
      <c r="I171" s="232"/>
      <c r="J171" s="232"/>
      <c r="K171" s="227"/>
      <c r="L171" s="227"/>
      <c r="M171" s="233"/>
      <c r="N171" s="234"/>
      <c r="O171" s="235"/>
      <c r="P171" s="235"/>
      <c r="Q171" s="235"/>
      <c r="R171" s="235"/>
      <c r="S171" s="235"/>
      <c r="T171" s="235"/>
      <c r="U171" s="235"/>
      <c r="V171" s="235"/>
      <c r="W171" s="235"/>
      <c r="X171" s="236"/>
      <c r="Y171" s="13"/>
      <c r="Z171" s="13"/>
      <c r="AA171" s="13"/>
      <c r="AB171" s="13"/>
      <c r="AC171" s="13"/>
      <c r="AD171" s="13"/>
      <c r="AE171" s="13"/>
      <c r="AT171" s="237" t="s">
        <v>149</v>
      </c>
      <c r="AU171" s="237" t="s">
        <v>86</v>
      </c>
      <c r="AV171" s="13" t="s">
        <v>86</v>
      </c>
      <c r="AW171" s="13" t="s">
        <v>5</v>
      </c>
      <c r="AX171" s="13" t="s">
        <v>84</v>
      </c>
      <c r="AY171" s="237" t="s">
        <v>138</v>
      </c>
    </row>
    <row r="172" s="2" customFormat="1" ht="24.15" customHeight="1">
      <c r="A172" s="38"/>
      <c r="B172" s="39"/>
      <c r="C172" s="207" t="s">
        <v>293</v>
      </c>
      <c r="D172" s="207" t="s">
        <v>140</v>
      </c>
      <c r="E172" s="208" t="s">
        <v>637</v>
      </c>
      <c r="F172" s="209" t="s">
        <v>638</v>
      </c>
      <c r="G172" s="210" t="s">
        <v>248</v>
      </c>
      <c r="H172" s="211">
        <v>6</v>
      </c>
      <c r="I172" s="212"/>
      <c r="J172" s="212"/>
      <c r="K172" s="213">
        <f>ROUND(P172*H172,2)</f>
        <v>0</v>
      </c>
      <c r="L172" s="209" t="s">
        <v>536</v>
      </c>
      <c r="M172" s="44"/>
      <c r="N172" s="214" t="s">
        <v>20</v>
      </c>
      <c r="O172" s="215" t="s">
        <v>45</v>
      </c>
      <c r="P172" s="216">
        <f>I172+J172</f>
        <v>0</v>
      </c>
      <c r="Q172" s="216">
        <f>ROUND(I172*H172,2)</f>
        <v>0</v>
      </c>
      <c r="R172" s="216">
        <f>ROUND(J172*H172,2)</f>
        <v>0</v>
      </c>
      <c r="S172" s="84"/>
      <c r="T172" s="217">
        <f>S172*H172</f>
        <v>0</v>
      </c>
      <c r="U172" s="217">
        <v>0</v>
      </c>
      <c r="V172" s="217">
        <f>U172*H172</f>
        <v>0</v>
      </c>
      <c r="W172" s="217">
        <v>0</v>
      </c>
      <c r="X172" s="218">
        <f>W172*H172</f>
        <v>0</v>
      </c>
      <c r="Y172" s="38"/>
      <c r="Z172" s="38"/>
      <c r="AA172" s="38"/>
      <c r="AB172" s="38"/>
      <c r="AC172" s="38"/>
      <c r="AD172" s="38"/>
      <c r="AE172" s="38"/>
      <c r="AR172" s="219" t="s">
        <v>145</v>
      </c>
      <c r="AT172" s="219" t="s">
        <v>140</v>
      </c>
      <c r="AU172" s="219" t="s">
        <v>86</v>
      </c>
      <c r="AY172" s="17" t="s">
        <v>138</v>
      </c>
      <c r="BE172" s="220">
        <f>IF(O172="základní",K172,0)</f>
        <v>0</v>
      </c>
      <c r="BF172" s="220">
        <f>IF(O172="snížená",K172,0)</f>
        <v>0</v>
      </c>
      <c r="BG172" s="220">
        <f>IF(O172="zákl. přenesená",K172,0)</f>
        <v>0</v>
      </c>
      <c r="BH172" s="220">
        <f>IF(O172="sníž. přenesená",K172,0)</f>
        <v>0</v>
      </c>
      <c r="BI172" s="220">
        <f>IF(O172="nulová",K172,0)</f>
        <v>0</v>
      </c>
      <c r="BJ172" s="17" t="s">
        <v>84</v>
      </c>
      <c r="BK172" s="220">
        <f>ROUND(P172*H172,2)</f>
        <v>0</v>
      </c>
      <c r="BL172" s="17" t="s">
        <v>145</v>
      </c>
      <c r="BM172" s="219" t="s">
        <v>639</v>
      </c>
    </row>
    <row r="173" s="2" customFormat="1">
      <c r="A173" s="38"/>
      <c r="B173" s="39"/>
      <c r="C173" s="40"/>
      <c r="D173" s="221" t="s">
        <v>147</v>
      </c>
      <c r="E173" s="40"/>
      <c r="F173" s="222" t="s">
        <v>640</v>
      </c>
      <c r="G173" s="40"/>
      <c r="H173" s="40"/>
      <c r="I173" s="223"/>
      <c r="J173" s="223"/>
      <c r="K173" s="40"/>
      <c r="L173" s="40"/>
      <c r="M173" s="44"/>
      <c r="N173" s="224"/>
      <c r="O173" s="225"/>
      <c r="P173" s="84"/>
      <c r="Q173" s="84"/>
      <c r="R173" s="84"/>
      <c r="S173" s="84"/>
      <c r="T173" s="84"/>
      <c r="U173" s="84"/>
      <c r="V173" s="84"/>
      <c r="W173" s="84"/>
      <c r="X173" s="85"/>
      <c r="Y173" s="38"/>
      <c r="Z173" s="38"/>
      <c r="AA173" s="38"/>
      <c r="AB173" s="38"/>
      <c r="AC173" s="38"/>
      <c r="AD173" s="38"/>
      <c r="AE173" s="38"/>
      <c r="AT173" s="17" t="s">
        <v>147</v>
      </c>
      <c r="AU173" s="17" t="s">
        <v>86</v>
      </c>
    </row>
    <row r="174" s="13" customFormat="1">
      <c r="A174" s="13"/>
      <c r="B174" s="226"/>
      <c r="C174" s="227"/>
      <c r="D174" s="228" t="s">
        <v>149</v>
      </c>
      <c r="E174" s="229" t="s">
        <v>20</v>
      </c>
      <c r="F174" s="230" t="s">
        <v>641</v>
      </c>
      <c r="G174" s="227"/>
      <c r="H174" s="231">
        <v>6</v>
      </c>
      <c r="I174" s="232"/>
      <c r="J174" s="232"/>
      <c r="K174" s="227"/>
      <c r="L174" s="227"/>
      <c r="M174" s="233"/>
      <c r="N174" s="234"/>
      <c r="O174" s="235"/>
      <c r="P174" s="235"/>
      <c r="Q174" s="235"/>
      <c r="R174" s="235"/>
      <c r="S174" s="235"/>
      <c r="T174" s="235"/>
      <c r="U174" s="235"/>
      <c r="V174" s="235"/>
      <c r="W174" s="235"/>
      <c r="X174" s="236"/>
      <c r="Y174" s="13"/>
      <c r="Z174" s="13"/>
      <c r="AA174" s="13"/>
      <c r="AB174" s="13"/>
      <c r="AC174" s="13"/>
      <c r="AD174" s="13"/>
      <c r="AE174" s="13"/>
      <c r="AT174" s="237" t="s">
        <v>149</v>
      </c>
      <c r="AU174" s="237" t="s">
        <v>86</v>
      </c>
      <c r="AV174" s="13" t="s">
        <v>86</v>
      </c>
      <c r="AW174" s="13" t="s">
        <v>5</v>
      </c>
      <c r="AX174" s="13" t="s">
        <v>84</v>
      </c>
      <c r="AY174" s="237" t="s">
        <v>138</v>
      </c>
    </row>
    <row r="175" s="2" customFormat="1" ht="24.15" customHeight="1">
      <c r="A175" s="38"/>
      <c r="B175" s="39"/>
      <c r="C175" s="250" t="s">
        <v>299</v>
      </c>
      <c r="D175" s="250" t="s">
        <v>306</v>
      </c>
      <c r="E175" s="251" t="s">
        <v>642</v>
      </c>
      <c r="F175" s="252" t="s">
        <v>643</v>
      </c>
      <c r="G175" s="253" t="s">
        <v>248</v>
      </c>
      <c r="H175" s="254">
        <v>6</v>
      </c>
      <c r="I175" s="255"/>
      <c r="J175" s="256"/>
      <c r="K175" s="257">
        <f>ROUND(P175*H175,2)</f>
        <v>0</v>
      </c>
      <c r="L175" s="252" t="s">
        <v>20</v>
      </c>
      <c r="M175" s="258"/>
      <c r="N175" s="259" t="s">
        <v>20</v>
      </c>
      <c r="O175" s="215" t="s">
        <v>45</v>
      </c>
      <c r="P175" s="216">
        <f>I175+J175</f>
        <v>0</v>
      </c>
      <c r="Q175" s="216">
        <f>ROUND(I175*H175,2)</f>
        <v>0</v>
      </c>
      <c r="R175" s="216">
        <f>ROUND(J175*H175,2)</f>
        <v>0</v>
      </c>
      <c r="S175" s="84"/>
      <c r="T175" s="217">
        <f>S175*H175</f>
        <v>0</v>
      </c>
      <c r="U175" s="217">
        <v>0.0717</v>
      </c>
      <c r="V175" s="217">
        <f>U175*H175</f>
        <v>0.43020000000000003</v>
      </c>
      <c r="W175" s="217">
        <v>0</v>
      </c>
      <c r="X175" s="218">
        <f>W175*H175</f>
        <v>0</v>
      </c>
      <c r="Y175" s="38"/>
      <c r="Z175" s="38"/>
      <c r="AA175" s="38"/>
      <c r="AB175" s="38"/>
      <c r="AC175" s="38"/>
      <c r="AD175" s="38"/>
      <c r="AE175" s="38"/>
      <c r="AR175" s="219" t="s">
        <v>186</v>
      </c>
      <c r="AT175" s="219" t="s">
        <v>306</v>
      </c>
      <c r="AU175" s="219" t="s">
        <v>86</v>
      </c>
      <c r="AY175" s="17" t="s">
        <v>138</v>
      </c>
      <c r="BE175" s="220">
        <f>IF(O175="základní",K175,0)</f>
        <v>0</v>
      </c>
      <c r="BF175" s="220">
        <f>IF(O175="snížená",K175,0)</f>
        <v>0</v>
      </c>
      <c r="BG175" s="220">
        <f>IF(O175="zákl. přenesená",K175,0)</f>
        <v>0</v>
      </c>
      <c r="BH175" s="220">
        <f>IF(O175="sníž. přenesená",K175,0)</f>
        <v>0</v>
      </c>
      <c r="BI175" s="220">
        <f>IF(O175="nulová",K175,0)</f>
        <v>0</v>
      </c>
      <c r="BJ175" s="17" t="s">
        <v>84</v>
      </c>
      <c r="BK175" s="220">
        <f>ROUND(P175*H175,2)</f>
        <v>0</v>
      </c>
      <c r="BL175" s="17" t="s">
        <v>145</v>
      </c>
      <c r="BM175" s="219" t="s">
        <v>644</v>
      </c>
    </row>
    <row r="176" s="13" customFormat="1">
      <c r="A176" s="13"/>
      <c r="B176" s="226"/>
      <c r="C176" s="227"/>
      <c r="D176" s="228" t="s">
        <v>149</v>
      </c>
      <c r="E176" s="229" t="s">
        <v>20</v>
      </c>
      <c r="F176" s="230" t="s">
        <v>641</v>
      </c>
      <c r="G176" s="227"/>
      <c r="H176" s="231">
        <v>6</v>
      </c>
      <c r="I176" s="232"/>
      <c r="J176" s="232"/>
      <c r="K176" s="227"/>
      <c r="L176" s="227"/>
      <c r="M176" s="233"/>
      <c r="N176" s="234"/>
      <c r="O176" s="235"/>
      <c r="P176" s="235"/>
      <c r="Q176" s="235"/>
      <c r="R176" s="235"/>
      <c r="S176" s="235"/>
      <c r="T176" s="235"/>
      <c r="U176" s="235"/>
      <c r="V176" s="235"/>
      <c r="W176" s="235"/>
      <c r="X176" s="236"/>
      <c r="Y176" s="13"/>
      <c r="Z176" s="13"/>
      <c r="AA176" s="13"/>
      <c r="AB176" s="13"/>
      <c r="AC176" s="13"/>
      <c r="AD176" s="13"/>
      <c r="AE176" s="13"/>
      <c r="AT176" s="237" t="s">
        <v>149</v>
      </c>
      <c r="AU176" s="237" t="s">
        <v>86</v>
      </c>
      <c r="AV176" s="13" t="s">
        <v>86</v>
      </c>
      <c r="AW176" s="13" t="s">
        <v>5</v>
      </c>
      <c r="AX176" s="13" t="s">
        <v>84</v>
      </c>
      <c r="AY176" s="237" t="s">
        <v>138</v>
      </c>
    </row>
    <row r="177" s="12" customFormat="1" ht="22.8" customHeight="1">
      <c r="A177" s="12"/>
      <c r="B177" s="190"/>
      <c r="C177" s="191"/>
      <c r="D177" s="192" t="s">
        <v>75</v>
      </c>
      <c r="E177" s="205" t="s">
        <v>411</v>
      </c>
      <c r="F177" s="205" t="s">
        <v>412</v>
      </c>
      <c r="G177" s="191"/>
      <c r="H177" s="191"/>
      <c r="I177" s="194"/>
      <c r="J177" s="194"/>
      <c r="K177" s="206">
        <f>BK177</f>
        <v>0</v>
      </c>
      <c r="L177" s="191"/>
      <c r="M177" s="196"/>
      <c r="N177" s="197"/>
      <c r="O177" s="198"/>
      <c r="P177" s="198"/>
      <c r="Q177" s="199">
        <f>SUM(Q178:Q186)</f>
        <v>0</v>
      </c>
      <c r="R177" s="199">
        <f>SUM(R178:R186)</f>
        <v>0</v>
      </c>
      <c r="S177" s="198"/>
      <c r="T177" s="200">
        <f>SUM(T178:T186)</f>
        <v>0</v>
      </c>
      <c r="U177" s="198"/>
      <c r="V177" s="200">
        <f>SUM(V178:V186)</f>
        <v>0</v>
      </c>
      <c r="W177" s="198"/>
      <c r="X177" s="201">
        <f>SUM(X178:X186)</f>
        <v>0</v>
      </c>
      <c r="Y177" s="12"/>
      <c r="Z177" s="12"/>
      <c r="AA177" s="12"/>
      <c r="AB177" s="12"/>
      <c r="AC177" s="12"/>
      <c r="AD177" s="12"/>
      <c r="AE177" s="12"/>
      <c r="AR177" s="202" t="s">
        <v>84</v>
      </c>
      <c r="AT177" s="203" t="s">
        <v>75</v>
      </c>
      <c r="AU177" s="203" t="s">
        <v>84</v>
      </c>
      <c r="AY177" s="202" t="s">
        <v>138</v>
      </c>
      <c r="BK177" s="204">
        <f>SUM(BK178:BK186)</f>
        <v>0</v>
      </c>
    </row>
    <row r="178" s="2" customFormat="1" ht="37.8" customHeight="1">
      <c r="A178" s="38"/>
      <c r="B178" s="39"/>
      <c r="C178" s="207" t="s">
        <v>305</v>
      </c>
      <c r="D178" s="207" t="s">
        <v>140</v>
      </c>
      <c r="E178" s="208" t="s">
        <v>645</v>
      </c>
      <c r="F178" s="209" t="s">
        <v>646</v>
      </c>
      <c r="G178" s="210" t="s">
        <v>222</v>
      </c>
      <c r="H178" s="211">
        <v>32.520000000000003</v>
      </c>
      <c r="I178" s="212"/>
      <c r="J178" s="212"/>
      <c r="K178" s="213">
        <f>ROUND(P178*H178,2)</f>
        <v>0</v>
      </c>
      <c r="L178" s="209" t="s">
        <v>536</v>
      </c>
      <c r="M178" s="44"/>
      <c r="N178" s="214" t="s">
        <v>20</v>
      </c>
      <c r="O178" s="215" t="s">
        <v>45</v>
      </c>
      <c r="P178" s="216">
        <f>I178+J178</f>
        <v>0</v>
      </c>
      <c r="Q178" s="216">
        <f>ROUND(I178*H178,2)</f>
        <v>0</v>
      </c>
      <c r="R178" s="216">
        <f>ROUND(J178*H178,2)</f>
        <v>0</v>
      </c>
      <c r="S178" s="84"/>
      <c r="T178" s="217">
        <f>S178*H178</f>
        <v>0</v>
      </c>
      <c r="U178" s="217">
        <v>0</v>
      </c>
      <c r="V178" s="217">
        <f>U178*H178</f>
        <v>0</v>
      </c>
      <c r="W178" s="217">
        <v>0</v>
      </c>
      <c r="X178" s="218">
        <f>W178*H178</f>
        <v>0</v>
      </c>
      <c r="Y178" s="38"/>
      <c r="Z178" s="38"/>
      <c r="AA178" s="38"/>
      <c r="AB178" s="38"/>
      <c r="AC178" s="38"/>
      <c r="AD178" s="38"/>
      <c r="AE178" s="38"/>
      <c r="AR178" s="219" t="s">
        <v>145</v>
      </c>
      <c r="AT178" s="219" t="s">
        <v>140</v>
      </c>
      <c r="AU178" s="219" t="s">
        <v>86</v>
      </c>
      <c r="AY178" s="17" t="s">
        <v>138</v>
      </c>
      <c r="BE178" s="220">
        <f>IF(O178="základní",K178,0)</f>
        <v>0</v>
      </c>
      <c r="BF178" s="220">
        <f>IF(O178="snížená",K178,0)</f>
        <v>0</v>
      </c>
      <c r="BG178" s="220">
        <f>IF(O178="zákl. přenesená",K178,0)</f>
        <v>0</v>
      </c>
      <c r="BH178" s="220">
        <f>IF(O178="sníž. přenesená",K178,0)</f>
        <v>0</v>
      </c>
      <c r="BI178" s="220">
        <f>IF(O178="nulová",K178,0)</f>
        <v>0</v>
      </c>
      <c r="BJ178" s="17" t="s">
        <v>84</v>
      </c>
      <c r="BK178" s="220">
        <f>ROUND(P178*H178,2)</f>
        <v>0</v>
      </c>
      <c r="BL178" s="17" t="s">
        <v>145</v>
      </c>
      <c r="BM178" s="219" t="s">
        <v>647</v>
      </c>
    </row>
    <row r="179" s="2" customFormat="1">
      <c r="A179" s="38"/>
      <c r="B179" s="39"/>
      <c r="C179" s="40"/>
      <c r="D179" s="221" t="s">
        <v>147</v>
      </c>
      <c r="E179" s="40"/>
      <c r="F179" s="222" t="s">
        <v>648</v>
      </c>
      <c r="G179" s="40"/>
      <c r="H179" s="40"/>
      <c r="I179" s="223"/>
      <c r="J179" s="223"/>
      <c r="K179" s="40"/>
      <c r="L179" s="40"/>
      <c r="M179" s="44"/>
      <c r="N179" s="224"/>
      <c r="O179" s="225"/>
      <c r="P179" s="84"/>
      <c r="Q179" s="84"/>
      <c r="R179" s="84"/>
      <c r="S179" s="84"/>
      <c r="T179" s="84"/>
      <c r="U179" s="84"/>
      <c r="V179" s="84"/>
      <c r="W179" s="84"/>
      <c r="X179" s="85"/>
      <c r="Y179" s="38"/>
      <c r="Z179" s="38"/>
      <c r="AA179" s="38"/>
      <c r="AB179" s="38"/>
      <c r="AC179" s="38"/>
      <c r="AD179" s="38"/>
      <c r="AE179" s="38"/>
      <c r="AT179" s="17" t="s">
        <v>147</v>
      </c>
      <c r="AU179" s="17" t="s">
        <v>86</v>
      </c>
    </row>
    <row r="180" s="13" customFormat="1">
      <c r="A180" s="13"/>
      <c r="B180" s="226"/>
      <c r="C180" s="227"/>
      <c r="D180" s="228" t="s">
        <v>149</v>
      </c>
      <c r="E180" s="229" t="s">
        <v>20</v>
      </c>
      <c r="F180" s="230" t="s">
        <v>649</v>
      </c>
      <c r="G180" s="227"/>
      <c r="H180" s="231">
        <v>32.520000000000003</v>
      </c>
      <c r="I180" s="232"/>
      <c r="J180" s="232"/>
      <c r="K180" s="227"/>
      <c r="L180" s="227"/>
      <c r="M180" s="233"/>
      <c r="N180" s="234"/>
      <c r="O180" s="235"/>
      <c r="P180" s="235"/>
      <c r="Q180" s="235"/>
      <c r="R180" s="235"/>
      <c r="S180" s="235"/>
      <c r="T180" s="235"/>
      <c r="U180" s="235"/>
      <c r="V180" s="235"/>
      <c r="W180" s="235"/>
      <c r="X180" s="236"/>
      <c r="Y180" s="13"/>
      <c r="Z180" s="13"/>
      <c r="AA180" s="13"/>
      <c r="AB180" s="13"/>
      <c r="AC180" s="13"/>
      <c r="AD180" s="13"/>
      <c r="AE180" s="13"/>
      <c r="AT180" s="237" t="s">
        <v>149</v>
      </c>
      <c r="AU180" s="237" t="s">
        <v>86</v>
      </c>
      <c r="AV180" s="13" t="s">
        <v>86</v>
      </c>
      <c r="AW180" s="13" t="s">
        <v>5</v>
      </c>
      <c r="AX180" s="13" t="s">
        <v>84</v>
      </c>
      <c r="AY180" s="237" t="s">
        <v>138</v>
      </c>
    </row>
    <row r="181" s="2" customFormat="1" ht="37.8" customHeight="1">
      <c r="A181" s="38"/>
      <c r="B181" s="39"/>
      <c r="C181" s="207" t="s">
        <v>313</v>
      </c>
      <c r="D181" s="207" t="s">
        <v>140</v>
      </c>
      <c r="E181" s="208" t="s">
        <v>650</v>
      </c>
      <c r="F181" s="209" t="s">
        <v>421</v>
      </c>
      <c r="G181" s="210" t="s">
        <v>222</v>
      </c>
      <c r="H181" s="211">
        <v>975.60000000000002</v>
      </c>
      <c r="I181" s="212"/>
      <c r="J181" s="212"/>
      <c r="K181" s="213">
        <f>ROUND(P181*H181,2)</f>
        <v>0</v>
      </c>
      <c r="L181" s="209" t="s">
        <v>536</v>
      </c>
      <c r="M181" s="44"/>
      <c r="N181" s="214" t="s">
        <v>20</v>
      </c>
      <c r="O181" s="215" t="s">
        <v>45</v>
      </c>
      <c r="P181" s="216">
        <f>I181+J181</f>
        <v>0</v>
      </c>
      <c r="Q181" s="216">
        <f>ROUND(I181*H181,2)</f>
        <v>0</v>
      </c>
      <c r="R181" s="216">
        <f>ROUND(J181*H181,2)</f>
        <v>0</v>
      </c>
      <c r="S181" s="84"/>
      <c r="T181" s="217">
        <f>S181*H181</f>
        <v>0</v>
      </c>
      <c r="U181" s="217">
        <v>0</v>
      </c>
      <c r="V181" s="217">
        <f>U181*H181</f>
        <v>0</v>
      </c>
      <c r="W181" s="217">
        <v>0</v>
      </c>
      <c r="X181" s="218">
        <f>W181*H181</f>
        <v>0</v>
      </c>
      <c r="Y181" s="38"/>
      <c r="Z181" s="38"/>
      <c r="AA181" s="38"/>
      <c r="AB181" s="38"/>
      <c r="AC181" s="38"/>
      <c r="AD181" s="38"/>
      <c r="AE181" s="38"/>
      <c r="AR181" s="219" t="s">
        <v>145</v>
      </c>
      <c r="AT181" s="219" t="s">
        <v>140</v>
      </c>
      <c r="AU181" s="219" t="s">
        <v>86</v>
      </c>
      <c r="AY181" s="17" t="s">
        <v>138</v>
      </c>
      <c r="BE181" s="220">
        <f>IF(O181="základní",K181,0)</f>
        <v>0</v>
      </c>
      <c r="BF181" s="220">
        <f>IF(O181="snížená",K181,0)</f>
        <v>0</v>
      </c>
      <c r="BG181" s="220">
        <f>IF(O181="zákl. přenesená",K181,0)</f>
        <v>0</v>
      </c>
      <c r="BH181" s="220">
        <f>IF(O181="sníž. přenesená",K181,0)</f>
        <v>0</v>
      </c>
      <c r="BI181" s="220">
        <f>IF(O181="nulová",K181,0)</f>
        <v>0</v>
      </c>
      <c r="BJ181" s="17" t="s">
        <v>84</v>
      </c>
      <c r="BK181" s="220">
        <f>ROUND(P181*H181,2)</f>
        <v>0</v>
      </c>
      <c r="BL181" s="17" t="s">
        <v>145</v>
      </c>
      <c r="BM181" s="219" t="s">
        <v>651</v>
      </c>
    </row>
    <row r="182" s="2" customFormat="1">
      <c r="A182" s="38"/>
      <c r="B182" s="39"/>
      <c r="C182" s="40"/>
      <c r="D182" s="221" t="s">
        <v>147</v>
      </c>
      <c r="E182" s="40"/>
      <c r="F182" s="222" t="s">
        <v>652</v>
      </c>
      <c r="G182" s="40"/>
      <c r="H182" s="40"/>
      <c r="I182" s="223"/>
      <c r="J182" s="223"/>
      <c r="K182" s="40"/>
      <c r="L182" s="40"/>
      <c r="M182" s="44"/>
      <c r="N182" s="224"/>
      <c r="O182" s="225"/>
      <c r="P182" s="84"/>
      <c r="Q182" s="84"/>
      <c r="R182" s="84"/>
      <c r="S182" s="84"/>
      <c r="T182" s="84"/>
      <c r="U182" s="84"/>
      <c r="V182" s="84"/>
      <c r="W182" s="84"/>
      <c r="X182" s="85"/>
      <c r="Y182" s="38"/>
      <c r="Z182" s="38"/>
      <c r="AA182" s="38"/>
      <c r="AB182" s="38"/>
      <c r="AC182" s="38"/>
      <c r="AD182" s="38"/>
      <c r="AE182" s="38"/>
      <c r="AT182" s="17" t="s">
        <v>147</v>
      </c>
      <c r="AU182" s="17" t="s">
        <v>86</v>
      </c>
    </row>
    <row r="183" s="13" customFormat="1">
      <c r="A183" s="13"/>
      <c r="B183" s="226"/>
      <c r="C183" s="227"/>
      <c r="D183" s="228" t="s">
        <v>149</v>
      </c>
      <c r="E183" s="229" t="s">
        <v>20</v>
      </c>
      <c r="F183" s="230" t="s">
        <v>653</v>
      </c>
      <c r="G183" s="227"/>
      <c r="H183" s="231">
        <v>975.60000000000002</v>
      </c>
      <c r="I183" s="232"/>
      <c r="J183" s="232"/>
      <c r="K183" s="227"/>
      <c r="L183" s="227"/>
      <c r="M183" s="233"/>
      <c r="N183" s="234"/>
      <c r="O183" s="235"/>
      <c r="P183" s="235"/>
      <c r="Q183" s="235"/>
      <c r="R183" s="235"/>
      <c r="S183" s="235"/>
      <c r="T183" s="235"/>
      <c r="U183" s="235"/>
      <c r="V183" s="235"/>
      <c r="W183" s="235"/>
      <c r="X183" s="236"/>
      <c r="Y183" s="13"/>
      <c r="Z183" s="13"/>
      <c r="AA183" s="13"/>
      <c r="AB183" s="13"/>
      <c r="AC183" s="13"/>
      <c r="AD183" s="13"/>
      <c r="AE183" s="13"/>
      <c r="AT183" s="237" t="s">
        <v>149</v>
      </c>
      <c r="AU183" s="237" t="s">
        <v>86</v>
      </c>
      <c r="AV183" s="13" t="s">
        <v>86</v>
      </c>
      <c r="AW183" s="13" t="s">
        <v>5</v>
      </c>
      <c r="AX183" s="13" t="s">
        <v>84</v>
      </c>
      <c r="AY183" s="237" t="s">
        <v>138</v>
      </c>
    </row>
    <row r="184" s="2" customFormat="1" ht="44.25" customHeight="1">
      <c r="A184" s="38"/>
      <c r="B184" s="39"/>
      <c r="C184" s="207" t="s">
        <v>320</v>
      </c>
      <c r="D184" s="207" t="s">
        <v>140</v>
      </c>
      <c r="E184" s="208" t="s">
        <v>654</v>
      </c>
      <c r="F184" s="209" t="s">
        <v>655</v>
      </c>
      <c r="G184" s="210" t="s">
        <v>222</v>
      </c>
      <c r="H184" s="211">
        <v>32.520000000000003</v>
      </c>
      <c r="I184" s="212"/>
      <c r="J184" s="212"/>
      <c r="K184" s="213">
        <f>ROUND(P184*H184,2)</f>
        <v>0</v>
      </c>
      <c r="L184" s="209" t="s">
        <v>536</v>
      </c>
      <c r="M184" s="44"/>
      <c r="N184" s="214" t="s">
        <v>20</v>
      </c>
      <c r="O184" s="215" t="s">
        <v>45</v>
      </c>
      <c r="P184" s="216">
        <f>I184+J184</f>
        <v>0</v>
      </c>
      <c r="Q184" s="216">
        <f>ROUND(I184*H184,2)</f>
        <v>0</v>
      </c>
      <c r="R184" s="216">
        <f>ROUND(J184*H184,2)</f>
        <v>0</v>
      </c>
      <c r="S184" s="84"/>
      <c r="T184" s="217">
        <f>S184*H184</f>
        <v>0</v>
      </c>
      <c r="U184" s="217">
        <v>0</v>
      </c>
      <c r="V184" s="217">
        <f>U184*H184</f>
        <v>0</v>
      </c>
      <c r="W184" s="217">
        <v>0</v>
      </c>
      <c r="X184" s="218">
        <f>W184*H184</f>
        <v>0</v>
      </c>
      <c r="Y184" s="38"/>
      <c r="Z184" s="38"/>
      <c r="AA184" s="38"/>
      <c r="AB184" s="38"/>
      <c r="AC184" s="38"/>
      <c r="AD184" s="38"/>
      <c r="AE184" s="38"/>
      <c r="AR184" s="219" t="s">
        <v>145</v>
      </c>
      <c r="AT184" s="219" t="s">
        <v>140</v>
      </c>
      <c r="AU184" s="219" t="s">
        <v>86</v>
      </c>
      <c r="AY184" s="17" t="s">
        <v>138</v>
      </c>
      <c r="BE184" s="220">
        <f>IF(O184="základní",K184,0)</f>
        <v>0</v>
      </c>
      <c r="BF184" s="220">
        <f>IF(O184="snížená",K184,0)</f>
        <v>0</v>
      </c>
      <c r="BG184" s="220">
        <f>IF(O184="zákl. přenesená",K184,0)</f>
        <v>0</v>
      </c>
      <c r="BH184" s="220">
        <f>IF(O184="sníž. přenesená",K184,0)</f>
        <v>0</v>
      </c>
      <c r="BI184" s="220">
        <f>IF(O184="nulová",K184,0)</f>
        <v>0</v>
      </c>
      <c r="BJ184" s="17" t="s">
        <v>84</v>
      </c>
      <c r="BK184" s="220">
        <f>ROUND(P184*H184,2)</f>
        <v>0</v>
      </c>
      <c r="BL184" s="17" t="s">
        <v>145</v>
      </c>
      <c r="BM184" s="219" t="s">
        <v>656</v>
      </c>
    </row>
    <row r="185" s="2" customFormat="1">
      <c r="A185" s="38"/>
      <c r="B185" s="39"/>
      <c r="C185" s="40"/>
      <c r="D185" s="221" t="s">
        <v>147</v>
      </c>
      <c r="E185" s="40"/>
      <c r="F185" s="222" t="s">
        <v>657</v>
      </c>
      <c r="G185" s="40"/>
      <c r="H185" s="40"/>
      <c r="I185" s="223"/>
      <c r="J185" s="223"/>
      <c r="K185" s="40"/>
      <c r="L185" s="40"/>
      <c r="M185" s="44"/>
      <c r="N185" s="224"/>
      <c r="O185" s="225"/>
      <c r="P185" s="84"/>
      <c r="Q185" s="84"/>
      <c r="R185" s="84"/>
      <c r="S185" s="84"/>
      <c r="T185" s="84"/>
      <c r="U185" s="84"/>
      <c r="V185" s="84"/>
      <c r="W185" s="84"/>
      <c r="X185" s="85"/>
      <c r="Y185" s="38"/>
      <c r="Z185" s="38"/>
      <c r="AA185" s="38"/>
      <c r="AB185" s="38"/>
      <c r="AC185" s="38"/>
      <c r="AD185" s="38"/>
      <c r="AE185" s="38"/>
      <c r="AT185" s="17" t="s">
        <v>147</v>
      </c>
      <c r="AU185" s="17" t="s">
        <v>86</v>
      </c>
    </row>
    <row r="186" s="13" customFormat="1">
      <c r="A186" s="13"/>
      <c r="B186" s="226"/>
      <c r="C186" s="227"/>
      <c r="D186" s="228" t="s">
        <v>149</v>
      </c>
      <c r="E186" s="229" t="s">
        <v>20</v>
      </c>
      <c r="F186" s="230" t="s">
        <v>649</v>
      </c>
      <c r="G186" s="227"/>
      <c r="H186" s="231">
        <v>32.520000000000003</v>
      </c>
      <c r="I186" s="232"/>
      <c r="J186" s="232"/>
      <c r="K186" s="227"/>
      <c r="L186" s="227"/>
      <c r="M186" s="233"/>
      <c r="N186" s="234"/>
      <c r="O186" s="235"/>
      <c r="P186" s="235"/>
      <c r="Q186" s="235"/>
      <c r="R186" s="235"/>
      <c r="S186" s="235"/>
      <c r="T186" s="235"/>
      <c r="U186" s="235"/>
      <c r="V186" s="235"/>
      <c r="W186" s="235"/>
      <c r="X186" s="236"/>
      <c r="Y186" s="13"/>
      <c r="Z186" s="13"/>
      <c r="AA186" s="13"/>
      <c r="AB186" s="13"/>
      <c r="AC186" s="13"/>
      <c r="AD186" s="13"/>
      <c r="AE186" s="13"/>
      <c r="AT186" s="237" t="s">
        <v>149</v>
      </c>
      <c r="AU186" s="237" t="s">
        <v>86</v>
      </c>
      <c r="AV186" s="13" t="s">
        <v>86</v>
      </c>
      <c r="AW186" s="13" t="s">
        <v>5</v>
      </c>
      <c r="AX186" s="13" t="s">
        <v>84</v>
      </c>
      <c r="AY186" s="237" t="s">
        <v>138</v>
      </c>
    </row>
    <row r="187" s="12" customFormat="1" ht="25.92" customHeight="1">
      <c r="A187" s="12"/>
      <c r="B187" s="190"/>
      <c r="C187" s="191"/>
      <c r="D187" s="192" t="s">
        <v>75</v>
      </c>
      <c r="E187" s="193" t="s">
        <v>437</v>
      </c>
      <c r="F187" s="193" t="s">
        <v>438</v>
      </c>
      <c r="G187" s="191"/>
      <c r="H187" s="191"/>
      <c r="I187" s="194"/>
      <c r="J187" s="194"/>
      <c r="K187" s="195">
        <f>BK187</f>
        <v>0</v>
      </c>
      <c r="L187" s="191"/>
      <c r="M187" s="196"/>
      <c r="N187" s="197"/>
      <c r="O187" s="198"/>
      <c r="P187" s="198"/>
      <c r="Q187" s="199">
        <f>Q188+Q210+Q227</f>
        <v>0</v>
      </c>
      <c r="R187" s="199">
        <f>R188+R210+R227</f>
        <v>0</v>
      </c>
      <c r="S187" s="198"/>
      <c r="T187" s="200">
        <f>T188+T210+T227</f>
        <v>0</v>
      </c>
      <c r="U187" s="198"/>
      <c r="V187" s="200">
        <f>V188+V210+V227</f>
        <v>0</v>
      </c>
      <c r="W187" s="198"/>
      <c r="X187" s="201">
        <f>X188+X210+X227</f>
        <v>0</v>
      </c>
      <c r="Y187" s="12"/>
      <c r="Z187" s="12"/>
      <c r="AA187" s="12"/>
      <c r="AB187" s="12"/>
      <c r="AC187" s="12"/>
      <c r="AD187" s="12"/>
      <c r="AE187" s="12"/>
      <c r="AR187" s="202" t="s">
        <v>164</v>
      </c>
      <c r="AT187" s="203" t="s">
        <v>75</v>
      </c>
      <c r="AU187" s="203" t="s">
        <v>76</v>
      </c>
      <c r="AY187" s="202" t="s">
        <v>138</v>
      </c>
      <c r="BK187" s="204">
        <f>BK188+BK210+BK227</f>
        <v>0</v>
      </c>
    </row>
    <row r="188" s="12" customFormat="1" ht="22.8" customHeight="1">
      <c r="A188" s="12"/>
      <c r="B188" s="190"/>
      <c r="C188" s="191"/>
      <c r="D188" s="192" t="s">
        <v>75</v>
      </c>
      <c r="E188" s="205" t="s">
        <v>439</v>
      </c>
      <c r="F188" s="205" t="s">
        <v>440</v>
      </c>
      <c r="G188" s="191"/>
      <c r="H188" s="191"/>
      <c r="I188" s="194"/>
      <c r="J188" s="194"/>
      <c r="K188" s="206">
        <f>BK188</f>
        <v>0</v>
      </c>
      <c r="L188" s="191"/>
      <c r="M188" s="196"/>
      <c r="N188" s="197"/>
      <c r="O188" s="198"/>
      <c r="P188" s="198"/>
      <c r="Q188" s="199">
        <f>SUM(Q189:Q209)</f>
        <v>0</v>
      </c>
      <c r="R188" s="199">
        <f>SUM(R189:R209)</f>
        <v>0</v>
      </c>
      <c r="S188" s="198"/>
      <c r="T188" s="200">
        <f>SUM(T189:T209)</f>
        <v>0</v>
      </c>
      <c r="U188" s="198"/>
      <c r="V188" s="200">
        <f>SUM(V189:V209)</f>
        <v>0</v>
      </c>
      <c r="W188" s="198"/>
      <c r="X188" s="201">
        <f>SUM(X189:X209)</f>
        <v>0</v>
      </c>
      <c r="Y188" s="12"/>
      <c r="Z188" s="12"/>
      <c r="AA188" s="12"/>
      <c r="AB188" s="12"/>
      <c r="AC188" s="12"/>
      <c r="AD188" s="12"/>
      <c r="AE188" s="12"/>
      <c r="AR188" s="202" t="s">
        <v>164</v>
      </c>
      <c r="AT188" s="203" t="s">
        <v>75</v>
      </c>
      <c r="AU188" s="203" t="s">
        <v>84</v>
      </c>
      <c r="AY188" s="202" t="s">
        <v>138</v>
      </c>
      <c r="BK188" s="204">
        <f>SUM(BK189:BK209)</f>
        <v>0</v>
      </c>
    </row>
    <row r="189" s="2" customFormat="1" ht="24.15" customHeight="1">
      <c r="A189" s="38"/>
      <c r="B189" s="39"/>
      <c r="C189" s="207" t="s">
        <v>327</v>
      </c>
      <c r="D189" s="207" t="s">
        <v>140</v>
      </c>
      <c r="E189" s="208" t="s">
        <v>442</v>
      </c>
      <c r="F189" s="209" t="s">
        <v>443</v>
      </c>
      <c r="G189" s="210" t="s">
        <v>444</v>
      </c>
      <c r="H189" s="211">
        <v>1</v>
      </c>
      <c r="I189" s="212"/>
      <c r="J189" s="212"/>
      <c r="K189" s="213">
        <f>ROUND(P189*H189,2)</f>
        <v>0</v>
      </c>
      <c r="L189" s="209" t="s">
        <v>536</v>
      </c>
      <c r="M189" s="44"/>
      <c r="N189" s="214" t="s">
        <v>20</v>
      </c>
      <c r="O189" s="215" t="s">
        <v>45</v>
      </c>
      <c r="P189" s="216">
        <f>I189+J189</f>
        <v>0</v>
      </c>
      <c r="Q189" s="216">
        <f>ROUND(I189*H189,2)</f>
        <v>0</v>
      </c>
      <c r="R189" s="216">
        <f>ROUND(J189*H189,2)</f>
        <v>0</v>
      </c>
      <c r="S189" s="84"/>
      <c r="T189" s="217">
        <f>S189*H189</f>
        <v>0</v>
      </c>
      <c r="U189" s="217">
        <v>0</v>
      </c>
      <c r="V189" s="217">
        <f>U189*H189</f>
        <v>0</v>
      </c>
      <c r="W189" s="217">
        <v>0</v>
      </c>
      <c r="X189" s="218">
        <f>W189*H189</f>
        <v>0</v>
      </c>
      <c r="Y189" s="38"/>
      <c r="Z189" s="38"/>
      <c r="AA189" s="38"/>
      <c r="AB189" s="38"/>
      <c r="AC189" s="38"/>
      <c r="AD189" s="38"/>
      <c r="AE189" s="38"/>
      <c r="AR189" s="219" t="s">
        <v>445</v>
      </c>
      <c r="AT189" s="219" t="s">
        <v>140</v>
      </c>
      <c r="AU189" s="219" t="s">
        <v>86</v>
      </c>
      <c r="AY189" s="17" t="s">
        <v>138</v>
      </c>
      <c r="BE189" s="220">
        <f>IF(O189="základní",K189,0)</f>
        <v>0</v>
      </c>
      <c r="BF189" s="220">
        <f>IF(O189="snížená",K189,0)</f>
        <v>0</v>
      </c>
      <c r="BG189" s="220">
        <f>IF(O189="zákl. přenesená",K189,0)</f>
        <v>0</v>
      </c>
      <c r="BH189" s="220">
        <f>IF(O189="sníž. přenesená",K189,0)</f>
        <v>0</v>
      </c>
      <c r="BI189" s="220">
        <f>IF(O189="nulová",K189,0)</f>
        <v>0</v>
      </c>
      <c r="BJ189" s="17" t="s">
        <v>84</v>
      </c>
      <c r="BK189" s="220">
        <f>ROUND(P189*H189,2)</f>
        <v>0</v>
      </c>
      <c r="BL189" s="17" t="s">
        <v>445</v>
      </c>
      <c r="BM189" s="219" t="s">
        <v>658</v>
      </c>
    </row>
    <row r="190" s="2" customFormat="1">
      <c r="A190" s="38"/>
      <c r="B190" s="39"/>
      <c r="C190" s="40"/>
      <c r="D190" s="221" t="s">
        <v>147</v>
      </c>
      <c r="E190" s="40"/>
      <c r="F190" s="222" t="s">
        <v>659</v>
      </c>
      <c r="G190" s="40"/>
      <c r="H190" s="40"/>
      <c r="I190" s="223"/>
      <c r="J190" s="223"/>
      <c r="K190" s="40"/>
      <c r="L190" s="40"/>
      <c r="M190" s="44"/>
      <c r="N190" s="224"/>
      <c r="O190" s="225"/>
      <c r="P190" s="84"/>
      <c r="Q190" s="84"/>
      <c r="R190" s="84"/>
      <c r="S190" s="84"/>
      <c r="T190" s="84"/>
      <c r="U190" s="84"/>
      <c r="V190" s="84"/>
      <c r="W190" s="84"/>
      <c r="X190" s="85"/>
      <c r="Y190" s="38"/>
      <c r="Z190" s="38"/>
      <c r="AA190" s="38"/>
      <c r="AB190" s="38"/>
      <c r="AC190" s="38"/>
      <c r="AD190" s="38"/>
      <c r="AE190" s="38"/>
      <c r="AT190" s="17" t="s">
        <v>147</v>
      </c>
      <c r="AU190" s="17" t="s">
        <v>86</v>
      </c>
    </row>
    <row r="191" s="13" customFormat="1">
      <c r="A191" s="13"/>
      <c r="B191" s="226"/>
      <c r="C191" s="227"/>
      <c r="D191" s="228" t="s">
        <v>149</v>
      </c>
      <c r="E191" s="229" t="s">
        <v>20</v>
      </c>
      <c r="F191" s="230" t="s">
        <v>448</v>
      </c>
      <c r="G191" s="227"/>
      <c r="H191" s="231">
        <v>1</v>
      </c>
      <c r="I191" s="232"/>
      <c r="J191" s="232"/>
      <c r="K191" s="227"/>
      <c r="L191" s="227"/>
      <c r="M191" s="233"/>
      <c r="N191" s="234"/>
      <c r="O191" s="235"/>
      <c r="P191" s="235"/>
      <c r="Q191" s="235"/>
      <c r="R191" s="235"/>
      <c r="S191" s="235"/>
      <c r="T191" s="235"/>
      <c r="U191" s="235"/>
      <c r="V191" s="235"/>
      <c r="W191" s="235"/>
      <c r="X191" s="236"/>
      <c r="Y191" s="13"/>
      <c r="Z191" s="13"/>
      <c r="AA191" s="13"/>
      <c r="AB191" s="13"/>
      <c r="AC191" s="13"/>
      <c r="AD191" s="13"/>
      <c r="AE191" s="13"/>
      <c r="AT191" s="237" t="s">
        <v>149</v>
      </c>
      <c r="AU191" s="237" t="s">
        <v>86</v>
      </c>
      <c r="AV191" s="13" t="s">
        <v>86</v>
      </c>
      <c r="AW191" s="13" t="s">
        <v>5</v>
      </c>
      <c r="AX191" s="13" t="s">
        <v>84</v>
      </c>
      <c r="AY191" s="237" t="s">
        <v>138</v>
      </c>
    </row>
    <row r="192" s="2" customFormat="1" ht="24.15" customHeight="1">
      <c r="A192" s="38"/>
      <c r="B192" s="39"/>
      <c r="C192" s="207" t="s">
        <v>332</v>
      </c>
      <c r="D192" s="207" t="s">
        <v>140</v>
      </c>
      <c r="E192" s="208" t="s">
        <v>450</v>
      </c>
      <c r="F192" s="209" t="s">
        <v>660</v>
      </c>
      <c r="G192" s="210" t="s">
        <v>444</v>
      </c>
      <c r="H192" s="211">
        <v>1</v>
      </c>
      <c r="I192" s="212"/>
      <c r="J192" s="212"/>
      <c r="K192" s="213">
        <f>ROUND(P192*H192,2)</f>
        <v>0</v>
      </c>
      <c r="L192" s="209" t="s">
        <v>536</v>
      </c>
      <c r="M192" s="44"/>
      <c r="N192" s="214" t="s">
        <v>20</v>
      </c>
      <c r="O192" s="215" t="s">
        <v>45</v>
      </c>
      <c r="P192" s="216">
        <f>I192+J192</f>
        <v>0</v>
      </c>
      <c r="Q192" s="216">
        <f>ROUND(I192*H192,2)</f>
        <v>0</v>
      </c>
      <c r="R192" s="216">
        <f>ROUND(J192*H192,2)</f>
        <v>0</v>
      </c>
      <c r="S192" s="84"/>
      <c r="T192" s="217">
        <f>S192*H192</f>
        <v>0</v>
      </c>
      <c r="U192" s="217">
        <v>0</v>
      </c>
      <c r="V192" s="217">
        <f>U192*H192</f>
        <v>0</v>
      </c>
      <c r="W192" s="217">
        <v>0</v>
      </c>
      <c r="X192" s="218">
        <f>W192*H192</f>
        <v>0</v>
      </c>
      <c r="Y192" s="38"/>
      <c r="Z192" s="38"/>
      <c r="AA192" s="38"/>
      <c r="AB192" s="38"/>
      <c r="AC192" s="38"/>
      <c r="AD192" s="38"/>
      <c r="AE192" s="38"/>
      <c r="AR192" s="219" t="s">
        <v>445</v>
      </c>
      <c r="AT192" s="219" t="s">
        <v>140</v>
      </c>
      <c r="AU192" s="219" t="s">
        <v>86</v>
      </c>
      <c r="AY192" s="17" t="s">
        <v>138</v>
      </c>
      <c r="BE192" s="220">
        <f>IF(O192="základní",K192,0)</f>
        <v>0</v>
      </c>
      <c r="BF192" s="220">
        <f>IF(O192="snížená",K192,0)</f>
        <v>0</v>
      </c>
      <c r="BG192" s="220">
        <f>IF(O192="zákl. přenesená",K192,0)</f>
        <v>0</v>
      </c>
      <c r="BH192" s="220">
        <f>IF(O192="sníž. přenesená",K192,0)</f>
        <v>0</v>
      </c>
      <c r="BI192" s="220">
        <f>IF(O192="nulová",K192,0)</f>
        <v>0</v>
      </c>
      <c r="BJ192" s="17" t="s">
        <v>84</v>
      </c>
      <c r="BK192" s="220">
        <f>ROUND(P192*H192,2)</f>
        <v>0</v>
      </c>
      <c r="BL192" s="17" t="s">
        <v>445</v>
      </c>
      <c r="BM192" s="219" t="s">
        <v>661</v>
      </c>
    </row>
    <row r="193" s="2" customFormat="1">
      <c r="A193" s="38"/>
      <c r="B193" s="39"/>
      <c r="C193" s="40"/>
      <c r="D193" s="221" t="s">
        <v>147</v>
      </c>
      <c r="E193" s="40"/>
      <c r="F193" s="222" t="s">
        <v>662</v>
      </c>
      <c r="G193" s="40"/>
      <c r="H193" s="40"/>
      <c r="I193" s="223"/>
      <c r="J193" s="223"/>
      <c r="K193" s="40"/>
      <c r="L193" s="40"/>
      <c r="M193" s="44"/>
      <c r="N193" s="224"/>
      <c r="O193" s="225"/>
      <c r="P193" s="84"/>
      <c r="Q193" s="84"/>
      <c r="R193" s="84"/>
      <c r="S193" s="84"/>
      <c r="T193" s="84"/>
      <c r="U193" s="84"/>
      <c r="V193" s="84"/>
      <c r="W193" s="84"/>
      <c r="X193" s="85"/>
      <c r="Y193" s="38"/>
      <c r="Z193" s="38"/>
      <c r="AA193" s="38"/>
      <c r="AB193" s="38"/>
      <c r="AC193" s="38"/>
      <c r="AD193" s="38"/>
      <c r="AE193" s="38"/>
      <c r="AT193" s="17" t="s">
        <v>147</v>
      </c>
      <c r="AU193" s="17" t="s">
        <v>86</v>
      </c>
    </row>
    <row r="194" s="13" customFormat="1">
      <c r="A194" s="13"/>
      <c r="B194" s="226"/>
      <c r="C194" s="227"/>
      <c r="D194" s="228" t="s">
        <v>149</v>
      </c>
      <c r="E194" s="229" t="s">
        <v>20</v>
      </c>
      <c r="F194" s="230" t="s">
        <v>448</v>
      </c>
      <c r="G194" s="227"/>
      <c r="H194" s="231">
        <v>1</v>
      </c>
      <c r="I194" s="232"/>
      <c r="J194" s="232"/>
      <c r="K194" s="227"/>
      <c r="L194" s="227"/>
      <c r="M194" s="233"/>
      <c r="N194" s="234"/>
      <c r="O194" s="235"/>
      <c r="P194" s="235"/>
      <c r="Q194" s="235"/>
      <c r="R194" s="235"/>
      <c r="S194" s="235"/>
      <c r="T194" s="235"/>
      <c r="U194" s="235"/>
      <c r="V194" s="235"/>
      <c r="W194" s="235"/>
      <c r="X194" s="236"/>
      <c r="Y194" s="13"/>
      <c r="Z194" s="13"/>
      <c r="AA194" s="13"/>
      <c r="AB194" s="13"/>
      <c r="AC194" s="13"/>
      <c r="AD194" s="13"/>
      <c r="AE194" s="13"/>
      <c r="AT194" s="237" t="s">
        <v>149</v>
      </c>
      <c r="AU194" s="237" t="s">
        <v>86</v>
      </c>
      <c r="AV194" s="13" t="s">
        <v>86</v>
      </c>
      <c r="AW194" s="13" t="s">
        <v>5</v>
      </c>
      <c r="AX194" s="13" t="s">
        <v>84</v>
      </c>
      <c r="AY194" s="237" t="s">
        <v>138</v>
      </c>
    </row>
    <row r="195" s="2" customFormat="1" ht="24.15" customHeight="1">
      <c r="A195" s="38"/>
      <c r="B195" s="39"/>
      <c r="C195" s="207" t="s">
        <v>338</v>
      </c>
      <c r="D195" s="207" t="s">
        <v>140</v>
      </c>
      <c r="E195" s="208" t="s">
        <v>455</v>
      </c>
      <c r="F195" s="209" t="s">
        <v>663</v>
      </c>
      <c r="G195" s="210" t="s">
        <v>444</v>
      </c>
      <c r="H195" s="211">
        <v>1</v>
      </c>
      <c r="I195" s="212"/>
      <c r="J195" s="212"/>
      <c r="K195" s="213">
        <f>ROUND(P195*H195,2)</f>
        <v>0</v>
      </c>
      <c r="L195" s="209" t="s">
        <v>536</v>
      </c>
      <c r="M195" s="44"/>
      <c r="N195" s="214" t="s">
        <v>20</v>
      </c>
      <c r="O195" s="215" t="s">
        <v>45</v>
      </c>
      <c r="P195" s="216">
        <f>I195+J195</f>
        <v>0</v>
      </c>
      <c r="Q195" s="216">
        <f>ROUND(I195*H195,2)</f>
        <v>0</v>
      </c>
      <c r="R195" s="216">
        <f>ROUND(J195*H195,2)</f>
        <v>0</v>
      </c>
      <c r="S195" s="84"/>
      <c r="T195" s="217">
        <f>S195*H195</f>
        <v>0</v>
      </c>
      <c r="U195" s="217">
        <v>0</v>
      </c>
      <c r="V195" s="217">
        <f>U195*H195</f>
        <v>0</v>
      </c>
      <c r="W195" s="217">
        <v>0</v>
      </c>
      <c r="X195" s="218">
        <f>W195*H195</f>
        <v>0</v>
      </c>
      <c r="Y195" s="38"/>
      <c r="Z195" s="38"/>
      <c r="AA195" s="38"/>
      <c r="AB195" s="38"/>
      <c r="AC195" s="38"/>
      <c r="AD195" s="38"/>
      <c r="AE195" s="38"/>
      <c r="AR195" s="219" t="s">
        <v>445</v>
      </c>
      <c r="AT195" s="219" t="s">
        <v>140</v>
      </c>
      <c r="AU195" s="219" t="s">
        <v>86</v>
      </c>
      <c r="AY195" s="17" t="s">
        <v>138</v>
      </c>
      <c r="BE195" s="220">
        <f>IF(O195="základní",K195,0)</f>
        <v>0</v>
      </c>
      <c r="BF195" s="220">
        <f>IF(O195="snížená",K195,0)</f>
        <v>0</v>
      </c>
      <c r="BG195" s="220">
        <f>IF(O195="zákl. přenesená",K195,0)</f>
        <v>0</v>
      </c>
      <c r="BH195" s="220">
        <f>IF(O195="sníž. přenesená",K195,0)</f>
        <v>0</v>
      </c>
      <c r="BI195" s="220">
        <f>IF(O195="nulová",K195,0)</f>
        <v>0</v>
      </c>
      <c r="BJ195" s="17" t="s">
        <v>84</v>
      </c>
      <c r="BK195" s="220">
        <f>ROUND(P195*H195,2)</f>
        <v>0</v>
      </c>
      <c r="BL195" s="17" t="s">
        <v>445</v>
      </c>
      <c r="BM195" s="219" t="s">
        <v>664</v>
      </c>
    </row>
    <row r="196" s="2" customFormat="1">
      <c r="A196" s="38"/>
      <c r="B196" s="39"/>
      <c r="C196" s="40"/>
      <c r="D196" s="221" t="s">
        <v>147</v>
      </c>
      <c r="E196" s="40"/>
      <c r="F196" s="222" t="s">
        <v>665</v>
      </c>
      <c r="G196" s="40"/>
      <c r="H196" s="40"/>
      <c r="I196" s="223"/>
      <c r="J196" s="223"/>
      <c r="K196" s="40"/>
      <c r="L196" s="40"/>
      <c r="M196" s="44"/>
      <c r="N196" s="224"/>
      <c r="O196" s="225"/>
      <c r="P196" s="84"/>
      <c r="Q196" s="84"/>
      <c r="R196" s="84"/>
      <c r="S196" s="84"/>
      <c r="T196" s="84"/>
      <c r="U196" s="84"/>
      <c r="V196" s="84"/>
      <c r="W196" s="84"/>
      <c r="X196" s="85"/>
      <c r="Y196" s="38"/>
      <c r="Z196" s="38"/>
      <c r="AA196" s="38"/>
      <c r="AB196" s="38"/>
      <c r="AC196" s="38"/>
      <c r="AD196" s="38"/>
      <c r="AE196" s="38"/>
      <c r="AT196" s="17" t="s">
        <v>147</v>
      </c>
      <c r="AU196" s="17" t="s">
        <v>86</v>
      </c>
    </row>
    <row r="197" s="13" customFormat="1">
      <c r="A197" s="13"/>
      <c r="B197" s="226"/>
      <c r="C197" s="227"/>
      <c r="D197" s="228" t="s">
        <v>149</v>
      </c>
      <c r="E197" s="229" t="s">
        <v>20</v>
      </c>
      <c r="F197" s="230" t="s">
        <v>448</v>
      </c>
      <c r="G197" s="227"/>
      <c r="H197" s="231">
        <v>1</v>
      </c>
      <c r="I197" s="232"/>
      <c r="J197" s="232"/>
      <c r="K197" s="227"/>
      <c r="L197" s="227"/>
      <c r="M197" s="233"/>
      <c r="N197" s="234"/>
      <c r="O197" s="235"/>
      <c r="P197" s="235"/>
      <c r="Q197" s="235"/>
      <c r="R197" s="235"/>
      <c r="S197" s="235"/>
      <c r="T197" s="235"/>
      <c r="U197" s="235"/>
      <c r="V197" s="235"/>
      <c r="W197" s="235"/>
      <c r="X197" s="236"/>
      <c r="Y197" s="13"/>
      <c r="Z197" s="13"/>
      <c r="AA197" s="13"/>
      <c r="AB197" s="13"/>
      <c r="AC197" s="13"/>
      <c r="AD197" s="13"/>
      <c r="AE197" s="13"/>
      <c r="AT197" s="237" t="s">
        <v>149</v>
      </c>
      <c r="AU197" s="237" t="s">
        <v>86</v>
      </c>
      <c r="AV197" s="13" t="s">
        <v>86</v>
      </c>
      <c r="AW197" s="13" t="s">
        <v>5</v>
      </c>
      <c r="AX197" s="13" t="s">
        <v>84</v>
      </c>
      <c r="AY197" s="237" t="s">
        <v>138</v>
      </c>
    </row>
    <row r="198" s="2" customFormat="1" ht="24.15" customHeight="1">
      <c r="A198" s="38"/>
      <c r="B198" s="39"/>
      <c r="C198" s="207" t="s">
        <v>344</v>
      </c>
      <c r="D198" s="207" t="s">
        <v>140</v>
      </c>
      <c r="E198" s="208" t="s">
        <v>460</v>
      </c>
      <c r="F198" s="209" t="s">
        <v>461</v>
      </c>
      <c r="G198" s="210" t="s">
        <v>444</v>
      </c>
      <c r="H198" s="211">
        <v>1</v>
      </c>
      <c r="I198" s="212"/>
      <c r="J198" s="212"/>
      <c r="K198" s="213">
        <f>ROUND(P198*H198,2)</f>
        <v>0</v>
      </c>
      <c r="L198" s="209" t="s">
        <v>536</v>
      </c>
      <c r="M198" s="44"/>
      <c r="N198" s="214" t="s">
        <v>20</v>
      </c>
      <c r="O198" s="215" t="s">
        <v>45</v>
      </c>
      <c r="P198" s="216">
        <f>I198+J198</f>
        <v>0</v>
      </c>
      <c r="Q198" s="216">
        <f>ROUND(I198*H198,2)</f>
        <v>0</v>
      </c>
      <c r="R198" s="216">
        <f>ROUND(J198*H198,2)</f>
        <v>0</v>
      </c>
      <c r="S198" s="84"/>
      <c r="T198" s="217">
        <f>S198*H198</f>
        <v>0</v>
      </c>
      <c r="U198" s="217">
        <v>0</v>
      </c>
      <c r="V198" s="217">
        <f>U198*H198</f>
        <v>0</v>
      </c>
      <c r="W198" s="217">
        <v>0</v>
      </c>
      <c r="X198" s="218">
        <f>W198*H198</f>
        <v>0</v>
      </c>
      <c r="Y198" s="38"/>
      <c r="Z198" s="38"/>
      <c r="AA198" s="38"/>
      <c r="AB198" s="38"/>
      <c r="AC198" s="38"/>
      <c r="AD198" s="38"/>
      <c r="AE198" s="38"/>
      <c r="AR198" s="219" t="s">
        <v>445</v>
      </c>
      <c r="AT198" s="219" t="s">
        <v>140</v>
      </c>
      <c r="AU198" s="219" t="s">
        <v>86</v>
      </c>
      <c r="AY198" s="17" t="s">
        <v>138</v>
      </c>
      <c r="BE198" s="220">
        <f>IF(O198="základní",K198,0)</f>
        <v>0</v>
      </c>
      <c r="BF198" s="220">
        <f>IF(O198="snížená",K198,0)</f>
        <v>0</v>
      </c>
      <c r="BG198" s="220">
        <f>IF(O198="zákl. přenesená",K198,0)</f>
        <v>0</v>
      </c>
      <c r="BH198" s="220">
        <f>IF(O198="sníž. přenesená",K198,0)</f>
        <v>0</v>
      </c>
      <c r="BI198" s="220">
        <f>IF(O198="nulová",K198,0)</f>
        <v>0</v>
      </c>
      <c r="BJ198" s="17" t="s">
        <v>84</v>
      </c>
      <c r="BK198" s="220">
        <f>ROUND(P198*H198,2)</f>
        <v>0</v>
      </c>
      <c r="BL198" s="17" t="s">
        <v>445</v>
      </c>
      <c r="BM198" s="219" t="s">
        <v>666</v>
      </c>
    </row>
    <row r="199" s="2" customFormat="1">
      <c r="A199" s="38"/>
      <c r="B199" s="39"/>
      <c r="C199" s="40"/>
      <c r="D199" s="221" t="s">
        <v>147</v>
      </c>
      <c r="E199" s="40"/>
      <c r="F199" s="222" t="s">
        <v>667</v>
      </c>
      <c r="G199" s="40"/>
      <c r="H199" s="40"/>
      <c r="I199" s="223"/>
      <c r="J199" s="223"/>
      <c r="K199" s="40"/>
      <c r="L199" s="40"/>
      <c r="M199" s="44"/>
      <c r="N199" s="224"/>
      <c r="O199" s="225"/>
      <c r="P199" s="84"/>
      <c r="Q199" s="84"/>
      <c r="R199" s="84"/>
      <c r="S199" s="84"/>
      <c r="T199" s="84"/>
      <c r="U199" s="84"/>
      <c r="V199" s="84"/>
      <c r="W199" s="84"/>
      <c r="X199" s="85"/>
      <c r="Y199" s="38"/>
      <c r="Z199" s="38"/>
      <c r="AA199" s="38"/>
      <c r="AB199" s="38"/>
      <c r="AC199" s="38"/>
      <c r="AD199" s="38"/>
      <c r="AE199" s="38"/>
      <c r="AT199" s="17" t="s">
        <v>147</v>
      </c>
      <c r="AU199" s="17" t="s">
        <v>86</v>
      </c>
    </row>
    <row r="200" s="13" customFormat="1">
      <c r="A200" s="13"/>
      <c r="B200" s="226"/>
      <c r="C200" s="227"/>
      <c r="D200" s="228" t="s">
        <v>149</v>
      </c>
      <c r="E200" s="229" t="s">
        <v>20</v>
      </c>
      <c r="F200" s="230" t="s">
        <v>448</v>
      </c>
      <c r="G200" s="227"/>
      <c r="H200" s="231">
        <v>1</v>
      </c>
      <c r="I200" s="232"/>
      <c r="J200" s="232"/>
      <c r="K200" s="227"/>
      <c r="L200" s="227"/>
      <c r="M200" s="233"/>
      <c r="N200" s="234"/>
      <c r="O200" s="235"/>
      <c r="P200" s="235"/>
      <c r="Q200" s="235"/>
      <c r="R200" s="235"/>
      <c r="S200" s="235"/>
      <c r="T200" s="235"/>
      <c r="U200" s="235"/>
      <c r="V200" s="235"/>
      <c r="W200" s="235"/>
      <c r="X200" s="236"/>
      <c r="Y200" s="13"/>
      <c r="Z200" s="13"/>
      <c r="AA200" s="13"/>
      <c r="AB200" s="13"/>
      <c r="AC200" s="13"/>
      <c r="AD200" s="13"/>
      <c r="AE200" s="13"/>
      <c r="AT200" s="237" t="s">
        <v>149</v>
      </c>
      <c r="AU200" s="237" t="s">
        <v>86</v>
      </c>
      <c r="AV200" s="13" t="s">
        <v>86</v>
      </c>
      <c r="AW200" s="13" t="s">
        <v>5</v>
      </c>
      <c r="AX200" s="13" t="s">
        <v>84</v>
      </c>
      <c r="AY200" s="237" t="s">
        <v>138</v>
      </c>
    </row>
    <row r="201" s="2" customFormat="1" ht="24.15" customHeight="1">
      <c r="A201" s="38"/>
      <c r="B201" s="39"/>
      <c r="C201" s="207" t="s">
        <v>351</v>
      </c>
      <c r="D201" s="207" t="s">
        <v>140</v>
      </c>
      <c r="E201" s="208" t="s">
        <v>465</v>
      </c>
      <c r="F201" s="209" t="s">
        <v>466</v>
      </c>
      <c r="G201" s="210" t="s">
        <v>444</v>
      </c>
      <c r="H201" s="211">
        <v>1</v>
      </c>
      <c r="I201" s="212"/>
      <c r="J201" s="212"/>
      <c r="K201" s="213">
        <f>ROUND(P201*H201,2)</f>
        <v>0</v>
      </c>
      <c r="L201" s="209" t="s">
        <v>536</v>
      </c>
      <c r="M201" s="44"/>
      <c r="N201" s="214" t="s">
        <v>20</v>
      </c>
      <c r="O201" s="215" t="s">
        <v>45</v>
      </c>
      <c r="P201" s="216">
        <f>I201+J201</f>
        <v>0</v>
      </c>
      <c r="Q201" s="216">
        <f>ROUND(I201*H201,2)</f>
        <v>0</v>
      </c>
      <c r="R201" s="216">
        <f>ROUND(J201*H201,2)</f>
        <v>0</v>
      </c>
      <c r="S201" s="84"/>
      <c r="T201" s="217">
        <f>S201*H201</f>
        <v>0</v>
      </c>
      <c r="U201" s="217">
        <v>0</v>
      </c>
      <c r="V201" s="217">
        <f>U201*H201</f>
        <v>0</v>
      </c>
      <c r="W201" s="217">
        <v>0</v>
      </c>
      <c r="X201" s="218">
        <f>W201*H201</f>
        <v>0</v>
      </c>
      <c r="Y201" s="38"/>
      <c r="Z201" s="38"/>
      <c r="AA201" s="38"/>
      <c r="AB201" s="38"/>
      <c r="AC201" s="38"/>
      <c r="AD201" s="38"/>
      <c r="AE201" s="38"/>
      <c r="AR201" s="219" t="s">
        <v>445</v>
      </c>
      <c r="AT201" s="219" t="s">
        <v>140</v>
      </c>
      <c r="AU201" s="219" t="s">
        <v>86</v>
      </c>
      <c r="AY201" s="17" t="s">
        <v>138</v>
      </c>
      <c r="BE201" s="220">
        <f>IF(O201="základní",K201,0)</f>
        <v>0</v>
      </c>
      <c r="BF201" s="220">
        <f>IF(O201="snížená",K201,0)</f>
        <v>0</v>
      </c>
      <c r="BG201" s="220">
        <f>IF(O201="zákl. přenesená",K201,0)</f>
        <v>0</v>
      </c>
      <c r="BH201" s="220">
        <f>IF(O201="sníž. přenesená",K201,0)</f>
        <v>0</v>
      </c>
      <c r="BI201" s="220">
        <f>IF(O201="nulová",K201,0)</f>
        <v>0</v>
      </c>
      <c r="BJ201" s="17" t="s">
        <v>84</v>
      </c>
      <c r="BK201" s="220">
        <f>ROUND(P201*H201,2)</f>
        <v>0</v>
      </c>
      <c r="BL201" s="17" t="s">
        <v>445</v>
      </c>
      <c r="BM201" s="219" t="s">
        <v>668</v>
      </c>
    </row>
    <row r="202" s="2" customFormat="1">
      <c r="A202" s="38"/>
      <c r="B202" s="39"/>
      <c r="C202" s="40"/>
      <c r="D202" s="221" t="s">
        <v>147</v>
      </c>
      <c r="E202" s="40"/>
      <c r="F202" s="222" t="s">
        <v>669</v>
      </c>
      <c r="G202" s="40"/>
      <c r="H202" s="40"/>
      <c r="I202" s="223"/>
      <c r="J202" s="223"/>
      <c r="K202" s="40"/>
      <c r="L202" s="40"/>
      <c r="M202" s="44"/>
      <c r="N202" s="224"/>
      <c r="O202" s="225"/>
      <c r="P202" s="84"/>
      <c r="Q202" s="84"/>
      <c r="R202" s="84"/>
      <c r="S202" s="84"/>
      <c r="T202" s="84"/>
      <c r="U202" s="84"/>
      <c r="V202" s="84"/>
      <c r="W202" s="84"/>
      <c r="X202" s="85"/>
      <c r="Y202" s="38"/>
      <c r="Z202" s="38"/>
      <c r="AA202" s="38"/>
      <c r="AB202" s="38"/>
      <c r="AC202" s="38"/>
      <c r="AD202" s="38"/>
      <c r="AE202" s="38"/>
      <c r="AT202" s="17" t="s">
        <v>147</v>
      </c>
      <c r="AU202" s="17" t="s">
        <v>86</v>
      </c>
    </row>
    <row r="203" s="13" customFormat="1">
      <c r="A203" s="13"/>
      <c r="B203" s="226"/>
      <c r="C203" s="227"/>
      <c r="D203" s="228" t="s">
        <v>149</v>
      </c>
      <c r="E203" s="229" t="s">
        <v>20</v>
      </c>
      <c r="F203" s="230" t="s">
        <v>448</v>
      </c>
      <c r="G203" s="227"/>
      <c r="H203" s="231">
        <v>1</v>
      </c>
      <c r="I203" s="232"/>
      <c r="J203" s="232"/>
      <c r="K203" s="227"/>
      <c r="L203" s="227"/>
      <c r="M203" s="233"/>
      <c r="N203" s="234"/>
      <c r="O203" s="235"/>
      <c r="P203" s="235"/>
      <c r="Q203" s="235"/>
      <c r="R203" s="235"/>
      <c r="S203" s="235"/>
      <c r="T203" s="235"/>
      <c r="U203" s="235"/>
      <c r="V203" s="235"/>
      <c r="W203" s="235"/>
      <c r="X203" s="236"/>
      <c r="Y203" s="13"/>
      <c r="Z203" s="13"/>
      <c r="AA203" s="13"/>
      <c r="AB203" s="13"/>
      <c r="AC203" s="13"/>
      <c r="AD203" s="13"/>
      <c r="AE203" s="13"/>
      <c r="AT203" s="237" t="s">
        <v>149</v>
      </c>
      <c r="AU203" s="237" t="s">
        <v>86</v>
      </c>
      <c r="AV203" s="13" t="s">
        <v>86</v>
      </c>
      <c r="AW203" s="13" t="s">
        <v>5</v>
      </c>
      <c r="AX203" s="13" t="s">
        <v>84</v>
      </c>
      <c r="AY203" s="237" t="s">
        <v>138</v>
      </c>
    </row>
    <row r="204" s="2" customFormat="1" ht="24.15" customHeight="1">
      <c r="A204" s="38"/>
      <c r="B204" s="39"/>
      <c r="C204" s="207" t="s">
        <v>358</v>
      </c>
      <c r="D204" s="207" t="s">
        <v>140</v>
      </c>
      <c r="E204" s="208" t="s">
        <v>470</v>
      </c>
      <c r="F204" s="209" t="s">
        <v>471</v>
      </c>
      <c r="G204" s="210" t="s">
        <v>444</v>
      </c>
      <c r="H204" s="211">
        <v>1</v>
      </c>
      <c r="I204" s="212"/>
      <c r="J204" s="212"/>
      <c r="K204" s="213">
        <f>ROUND(P204*H204,2)</f>
        <v>0</v>
      </c>
      <c r="L204" s="209" t="s">
        <v>536</v>
      </c>
      <c r="M204" s="44"/>
      <c r="N204" s="214" t="s">
        <v>20</v>
      </c>
      <c r="O204" s="215" t="s">
        <v>45</v>
      </c>
      <c r="P204" s="216">
        <f>I204+J204</f>
        <v>0</v>
      </c>
      <c r="Q204" s="216">
        <f>ROUND(I204*H204,2)</f>
        <v>0</v>
      </c>
      <c r="R204" s="216">
        <f>ROUND(J204*H204,2)</f>
        <v>0</v>
      </c>
      <c r="S204" s="84"/>
      <c r="T204" s="217">
        <f>S204*H204</f>
        <v>0</v>
      </c>
      <c r="U204" s="217">
        <v>0</v>
      </c>
      <c r="V204" s="217">
        <f>U204*H204</f>
        <v>0</v>
      </c>
      <c r="W204" s="217">
        <v>0</v>
      </c>
      <c r="X204" s="218">
        <f>W204*H204</f>
        <v>0</v>
      </c>
      <c r="Y204" s="38"/>
      <c r="Z204" s="38"/>
      <c r="AA204" s="38"/>
      <c r="AB204" s="38"/>
      <c r="AC204" s="38"/>
      <c r="AD204" s="38"/>
      <c r="AE204" s="38"/>
      <c r="AR204" s="219" t="s">
        <v>445</v>
      </c>
      <c r="AT204" s="219" t="s">
        <v>140</v>
      </c>
      <c r="AU204" s="219" t="s">
        <v>86</v>
      </c>
      <c r="AY204" s="17" t="s">
        <v>138</v>
      </c>
      <c r="BE204" s="220">
        <f>IF(O204="základní",K204,0)</f>
        <v>0</v>
      </c>
      <c r="BF204" s="220">
        <f>IF(O204="snížená",K204,0)</f>
        <v>0</v>
      </c>
      <c r="BG204" s="220">
        <f>IF(O204="zákl. přenesená",K204,0)</f>
        <v>0</v>
      </c>
      <c r="BH204" s="220">
        <f>IF(O204="sníž. přenesená",K204,0)</f>
        <v>0</v>
      </c>
      <c r="BI204" s="220">
        <f>IF(O204="nulová",K204,0)</f>
        <v>0</v>
      </c>
      <c r="BJ204" s="17" t="s">
        <v>84</v>
      </c>
      <c r="BK204" s="220">
        <f>ROUND(P204*H204,2)</f>
        <v>0</v>
      </c>
      <c r="BL204" s="17" t="s">
        <v>445</v>
      </c>
      <c r="BM204" s="219" t="s">
        <v>670</v>
      </c>
    </row>
    <row r="205" s="2" customFormat="1">
      <c r="A205" s="38"/>
      <c r="B205" s="39"/>
      <c r="C205" s="40"/>
      <c r="D205" s="221" t="s">
        <v>147</v>
      </c>
      <c r="E205" s="40"/>
      <c r="F205" s="222" t="s">
        <v>671</v>
      </c>
      <c r="G205" s="40"/>
      <c r="H205" s="40"/>
      <c r="I205" s="223"/>
      <c r="J205" s="223"/>
      <c r="K205" s="40"/>
      <c r="L205" s="40"/>
      <c r="M205" s="44"/>
      <c r="N205" s="224"/>
      <c r="O205" s="225"/>
      <c r="P205" s="84"/>
      <c r="Q205" s="84"/>
      <c r="R205" s="84"/>
      <c r="S205" s="84"/>
      <c r="T205" s="84"/>
      <c r="U205" s="84"/>
      <c r="V205" s="84"/>
      <c r="W205" s="84"/>
      <c r="X205" s="85"/>
      <c r="Y205" s="38"/>
      <c r="Z205" s="38"/>
      <c r="AA205" s="38"/>
      <c r="AB205" s="38"/>
      <c r="AC205" s="38"/>
      <c r="AD205" s="38"/>
      <c r="AE205" s="38"/>
      <c r="AT205" s="17" t="s">
        <v>147</v>
      </c>
      <c r="AU205" s="17" t="s">
        <v>86</v>
      </c>
    </row>
    <row r="206" s="13" customFormat="1">
      <c r="A206" s="13"/>
      <c r="B206" s="226"/>
      <c r="C206" s="227"/>
      <c r="D206" s="228" t="s">
        <v>149</v>
      </c>
      <c r="E206" s="229" t="s">
        <v>20</v>
      </c>
      <c r="F206" s="230" t="s">
        <v>448</v>
      </c>
      <c r="G206" s="227"/>
      <c r="H206" s="231">
        <v>1</v>
      </c>
      <c r="I206" s="232"/>
      <c r="J206" s="232"/>
      <c r="K206" s="227"/>
      <c r="L206" s="227"/>
      <c r="M206" s="233"/>
      <c r="N206" s="234"/>
      <c r="O206" s="235"/>
      <c r="P206" s="235"/>
      <c r="Q206" s="235"/>
      <c r="R206" s="235"/>
      <c r="S206" s="235"/>
      <c r="T206" s="235"/>
      <c r="U206" s="235"/>
      <c r="V206" s="235"/>
      <c r="W206" s="235"/>
      <c r="X206" s="236"/>
      <c r="Y206" s="13"/>
      <c r="Z206" s="13"/>
      <c r="AA206" s="13"/>
      <c r="AB206" s="13"/>
      <c r="AC206" s="13"/>
      <c r="AD206" s="13"/>
      <c r="AE206" s="13"/>
      <c r="AT206" s="237" t="s">
        <v>149</v>
      </c>
      <c r="AU206" s="237" t="s">
        <v>86</v>
      </c>
      <c r="AV206" s="13" t="s">
        <v>86</v>
      </c>
      <c r="AW206" s="13" t="s">
        <v>5</v>
      </c>
      <c r="AX206" s="13" t="s">
        <v>84</v>
      </c>
      <c r="AY206" s="237" t="s">
        <v>138</v>
      </c>
    </row>
    <row r="207" s="2" customFormat="1" ht="24.15" customHeight="1">
      <c r="A207" s="38"/>
      <c r="B207" s="39"/>
      <c r="C207" s="207" t="s">
        <v>364</v>
      </c>
      <c r="D207" s="207" t="s">
        <v>140</v>
      </c>
      <c r="E207" s="208" t="s">
        <v>483</v>
      </c>
      <c r="F207" s="209" t="s">
        <v>484</v>
      </c>
      <c r="G207" s="210" t="s">
        <v>444</v>
      </c>
      <c r="H207" s="211">
        <v>1</v>
      </c>
      <c r="I207" s="212"/>
      <c r="J207" s="212"/>
      <c r="K207" s="213">
        <f>ROUND(P207*H207,2)</f>
        <v>0</v>
      </c>
      <c r="L207" s="209" t="s">
        <v>536</v>
      </c>
      <c r="M207" s="44"/>
      <c r="N207" s="214" t="s">
        <v>20</v>
      </c>
      <c r="O207" s="215" t="s">
        <v>45</v>
      </c>
      <c r="P207" s="216">
        <f>I207+J207</f>
        <v>0</v>
      </c>
      <c r="Q207" s="216">
        <f>ROUND(I207*H207,2)</f>
        <v>0</v>
      </c>
      <c r="R207" s="216">
        <f>ROUND(J207*H207,2)</f>
        <v>0</v>
      </c>
      <c r="S207" s="84"/>
      <c r="T207" s="217">
        <f>S207*H207</f>
        <v>0</v>
      </c>
      <c r="U207" s="217">
        <v>0</v>
      </c>
      <c r="V207" s="217">
        <f>U207*H207</f>
        <v>0</v>
      </c>
      <c r="W207" s="217">
        <v>0</v>
      </c>
      <c r="X207" s="218">
        <f>W207*H207</f>
        <v>0</v>
      </c>
      <c r="Y207" s="38"/>
      <c r="Z207" s="38"/>
      <c r="AA207" s="38"/>
      <c r="AB207" s="38"/>
      <c r="AC207" s="38"/>
      <c r="AD207" s="38"/>
      <c r="AE207" s="38"/>
      <c r="AR207" s="219" t="s">
        <v>445</v>
      </c>
      <c r="AT207" s="219" t="s">
        <v>140</v>
      </c>
      <c r="AU207" s="219" t="s">
        <v>86</v>
      </c>
      <c r="AY207" s="17" t="s">
        <v>138</v>
      </c>
      <c r="BE207" s="220">
        <f>IF(O207="základní",K207,0)</f>
        <v>0</v>
      </c>
      <c r="BF207" s="220">
        <f>IF(O207="snížená",K207,0)</f>
        <v>0</v>
      </c>
      <c r="BG207" s="220">
        <f>IF(O207="zákl. přenesená",K207,0)</f>
        <v>0</v>
      </c>
      <c r="BH207" s="220">
        <f>IF(O207="sníž. přenesená",K207,0)</f>
        <v>0</v>
      </c>
      <c r="BI207" s="220">
        <f>IF(O207="nulová",K207,0)</f>
        <v>0</v>
      </c>
      <c r="BJ207" s="17" t="s">
        <v>84</v>
      </c>
      <c r="BK207" s="220">
        <f>ROUND(P207*H207,2)</f>
        <v>0</v>
      </c>
      <c r="BL207" s="17" t="s">
        <v>445</v>
      </c>
      <c r="BM207" s="219" t="s">
        <v>672</v>
      </c>
    </row>
    <row r="208" s="2" customFormat="1">
      <c r="A208" s="38"/>
      <c r="B208" s="39"/>
      <c r="C208" s="40"/>
      <c r="D208" s="221" t="s">
        <v>147</v>
      </c>
      <c r="E208" s="40"/>
      <c r="F208" s="222" t="s">
        <v>673</v>
      </c>
      <c r="G208" s="40"/>
      <c r="H208" s="40"/>
      <c r="I208" s="223"/>
      <c r="J208" s="223"/>
      <c r="K208" s="40"/>
      <c r="L208" s="40"/>
      <c r="M208" s="44"/>
      <c r="N208" s="224"/>
      <c r="O208" s="225"/>
      <c r="P208" s="84"/>
      <c r="Q208" s="84"/>
      <c r="R208" s="84"/>
      <c r="S208" s="84"/>
      <c r="T208" s="84"/>
      <c r="U208" s="84"/>
      <c r="V208" s="84"/>
      <c r="W208" s="84"/>
      <c r="X208" s="85"/>
      <c r="Y208" s="38"/>
      <c r="Z208" s="38"/>
      <c r="AA208" s="38"/>
      <c r="AB208" s="38"/>
      <c r="AC208" s="38"/>
      <c r="AD208" s="38"/>
      <c r="AE208" s="38"/>
      <c r="AT208" s="17" t="s">
        <v>147</v>
      </c>
      <c r="AU208" s="17" t="s">
        <v>86</v>
      </c>
    </row>
    <row r="209" s="13" customFormat="1">
      <c r="A209" s="13"/>
      <c r="B209" s="226"/>
      <c r="C209" s="227"/>
      <c r="D209" s="228" t="s">
        <v>149</v>
      </c>
      <c r="E209" s="229" t="s">
        <v>20</v>
      </c>
      <c r="F209" s="230" t="s">
        <v>448</v>
      </c>
      <c r="G209" s="227"/>
      <c r="H209" s="231">
        <v>1</v>
      </c>
      <c r="I209" s="232"/>
      <c r="J209" s="232"/>
      <c r="K209" s="227"/>
      <c r="L209" s="227"/>
      <c r="M209" s="233"/>
      <c r="N209" s="234"/>
      <c r="O209" s="235"/>
      <c r="P209" s="235"/>
      <c r="Q209" s="235"/>
      <c r="R209" s="235"/>
      <c r="S209" s="235"/>
      <c r="T209" s="235"/>
      <c r="U209" s="235"/>
      <c r="V209" s="235"/>
      <c r="W209" s="235"/>
      <c r="X209" s="236"/>
      <c r="Y209" s="13"/>
      <c r="Z209" s="13"/>
      <c r="AA209" s="13"/>
      <c r="AB209" s="13"/>
      <c r="AC209" s="13"/>
      <c r="AD209" s="13"/>
      <c r="AE209" s="13"/>
      <c r="AT209" s="237" t="s">
        <v>149</v>
      </c>
      <c r="AU209" s="237" t="s">
        <v>86</v>
      </c>
      <c r="AV209" s="13" t="s">
        <v>86</v>
      </c>
      <c r="AW209" s="13" t="s">
        <v>5</v>
      </c>
      <c r="AX209" s="13" t="s">
        <v>84</v>
      </c>
      <c r="AY209" s="237" t="s">
        <v>138</v>
      </c>
    </row>
    <row r="210" s="12" customFormat="1" ht="22.8" customHeight="1">
      <c r="A210" s="12"/>
      <c r="B210" s="190"/>
      <c r="C210" s="191"/>
      <c r="D210" s="192" t="s">
        <v>75</v>
      </c>
      <c r="E210" s="205" t="s">
        <v>487</v>
      </c>
      <c r="F210" s="205" t="s">
        <v>488</v>
      </c>
      <c r="G210" s="191"/>
      <c r="H210" s="191"/>
      <c r="I210" s="194"/>
      <c r="J210" s="194"/>
      <c r="K210" s="206">
        <f>BK210</f>
        <v>0</v>
      </c>
      <c r="L210" s="191"/>
      <c r="M210" s="196"/>
      <c r="N210" s="197"/>
      <c r="O210" s="198"/>
      <c r="P210" s="198"/>
      <c r="Q210" s="199">
        <f>SUM(Q211:Q226)</f>
        <v>0</v>
      </c>
      <c r="R210" s="199">
        <f>SUM(R211:R226)</f>
        <v>0</v>
      </c>
      <c r="S210" s="198"/>
      <c r="T210" s="200">
        <f>SUM(T211:T226)</f>
        <v>0</v>
      </c>
      <c r="U210" s="198"/>
      <c r="V210" s="200">
        <f>SUM(V211:V226)</f>
        <v>0</v>
      </c>
      <c r="W210" s="198"/>
      <c r="X210" s="201">
        <f>SUM(X211:X226)</f>
        <v>0</v>
      </c>
      <c r="Y210" s="12"/>
      <c r="Z210" s="12"/>
      <c r="AA210" s="12"/>
      <c r="AB210" s="12"/>
      <c r="AC210" s="12"/>
      <c r="AD210" s="12"/>
      <c r="AE210" s="12"/>
      <c r="AR210" s="202" t="s">
        <v>164</v>
      </c>
      <c r="AT210" s="203" t="s">
        <v>75</v>
      </c>
      <c r="AU210" s="203" t="s">
        <v>84</v>
      </c>
      <c r="AY210" s="202" t="s">
        <v>138</v>
      </c>
      <c r="BK210" s="204">
        <f>SUM(BK211:BK226)</f>
        <v>0</v>
      </c>
    </row>
    <row r="211" s="2" customFormat="1" ht="24.15" customHeight="1">
      <c r="A211" s="38"/>
      <c r="B211" s="39"/>
      <c r="C211" s="207" t="s">
        <v>370</v>
      </c>
      <c r="D211" s="207" t="s">
        <v>140</v>
      </c>
      <c r="E211" s="208" t="s">
        <v>490</v>
      </c>
      <c r="F211" s="209" t="s">
        <v>491</v>
      </c>
      <c r="G211" s="210" t="s">
        <v>444</v>
      </c>
      <c r="H211" s="211">
        <v>1</v>
      </c>
      <c r="I211" s="212"/>
      <c r="J211" s="212"/>
      <c r="K211" s="213">
        <f>ROUND(P211*H211,2)</f>
        <v>0</v>
      </c>
      <c r="L211" s="209" t="s">
        <v>536</v>
      </c>
      <c r="M211" s="44"/>
      <c r="N211" s="214" t="s">
        <v>20</v>
      </c>
      <c r="O211" s="215" t="s">
        <v>45</v>
      </c>
      <c r="P211" s="216">
        <f>I211+J211</f>
        <v>0</v>
      </c>
      <c r="Q211" s="216">
        <f>ROUND(I211*H211,2)</f>
        <v>0</v>
      </c>
      <c r="R211" s="216">
        <f>ROUND(J211*H211,2)</f>
        <v>0</v>
      </c>
      <c r="S211" s="84"/>
      <c r="T211" s="217">
        <f>S211*H211</f>
        <v>0</v>
      </c>
      <c r="U211" s="217">
        <v>0</v>
      </c>
      <c r="V211" s="217">
        <f>U211*H211</f>
        <v>0</v>
      </c>
      <c r="W211" s="217">
        <v>0</v>
      </c>
      <c r="X211" s="218">
        <f>W211*H211</f>
        <v>0</v>
      </c>
      <c r="Y211" s="38"/>
      <c r="Z211" s="38"/>
      <c r="AA211" s="38"/>
      <c r="AB211" s="38"/>
      <c r="AC211" s="38"/>
      <c r="AD211" s="38"/>
      <c r="AE211" s="38"/>
      <c r="AR211" s="219" t="s">
        <v>445</v>
      </c>
      <c r="AT211" s="219" t="s">
        <v>140</v>
      </c>
      <c r="AU211" s="219" t="s">
        <v>86</v>
      </c>
      <c r="AY211" s="17" t="s">
        <v>138</v>
      </c>
      <c r="BE211" s="220">
        <f>IF(O211="základní",K211,0)</f>
        <v>0</v>
      </c>
      <c r="BF211" s="220">
        <f>IF(O211="snížená",K211,0)</f>
        <v>0</v>
      </c>
      <c r="BG211" s="220">
        <f>IF(O211="zákl. přenesená",K211,0)</f>
        <v>0</v>
      </c>
      <c r="BH211" s="220">
        <f>IF(O211="sníž. přenesená",K211,0)</f>
        <v>0</v>
      </c>
      <c r="BI211" s="220">
        <f>IF(O211="nulová",K211,0)</f>
        <v>0</v>
      </c>
      <c r="BJ211" s="17" t="s">
        <v>84</v>
      </c>
      <c r="BK211" s="220">
        <f>ROUND(P211*H211,2)</f>
        <v>0</v>
      </c>
      <c r="BL211" s="17" t="s">
        <v>445</v>
      </c>
      <c r="BM211" s="219" t="s">
        <v>674</v>
      </c>
    </row>
    <row r="212" s="2" customFormat="1">
      <c r="A212" s="38"/>
      <c r="B212" s="39"/>
      <c r="C212" s="40"/>
      <c r="D212" s="221" t="s">
        <v>147</v>
      </c>
      <c r="E212" s="40"/>
      <c r="F212" s="222" t="s">
        <v>675</v>
      </c>
      <c r="G212" s="40"/>
      <c r="H212" s="40"/>
      <c r="I212" s="223"/>
      <c r="J212" s="223"/>
      <c r="K212" s="40"/>
      <c r="L212" s="40"/>
      <c r="M212" s="44"/>
      <c r="N212" s="224"/>
      <c r="O212" s="225"/>
      <c r="P212" s="84"/>
      <c r="Q212" s="84"/>
      <c r="R212" s="84"/>
      <c r="S212" s="84"/>
      <c r="T212" s="84"/>
      <c r="U212" s="84"/>
      <c r="V212" s="84"/>
      <c r="W212" s="84"/>
      <c r="X212" s="85"/>
      <c r="Y212" s="38"/>
      <c r="Z212" s="38"/>
      <c r="AA212" s="38"/>
      <c r="AB212" s="38"/>
      <c r="AC212" s="38"/>
      <c r="AD212" s="38"/>
      <c r="AE212" s="38"/>
      <c r="AT212" s="17" t="s">
        <v>147</v>
      </c>
      <c r="AU212" s="17" t="s">
        <v>86</v>
      </c>
    </row>
    <row r="213" s="13" customFormat="1">
      <c r="A213" s="13"/>
      <c r="B213" s="226"/>
      <c r="C213" s="227"/>
      <c r="D213" s="228" t="s">
        <v>149</v>
      </c>
      <c r="E213" s="229" t="s">
        <v>20</v>
      </c>
      <c r="F213" s="230" t="s">
        <v>448</v>
      </c>
      <c r="G213" s="227"/>
      <c r="H213" s="231">
        <v>1</v>
      </c>
      <c r="I213" s="232"/>
      <c r="J213" s="232"/>
      <c r="K213" s="227"/>
      <c r="L213" s="227"/>
      <c r="M213" s="233"/>
      <c r="N213" s="234"/>
      <c r="O213" s="235"/>
      <c r="P213" s="235"/>
      <c r="Q213" s="235"/>
      <c r="R213" s="235"/>
      <c r="S213" s="235"/>
      <c r="T213" s="235"/>
      <c r="U213" s="235"/>
      <c r="V213" s="235"/>
      <c r="W213" s="235"/>
      <c r="X213" s="236"/>
      <c r="Y213" s="13"/>
      <c r="Z213" s="13"/>
      <c r="AA213" s="13"/>
      <c r="AB213" s="13"/>
      <c r="AC213" s="13"/>
      <c r="AD213" s="13"/>
      <c r="AE213" s="13"/>
      <c r="AT213" s="237" t="s">
        <v>149</v>
      </c>
      <c r="AU213" s="237" t="s">
        <v>86</v>
      </c>
      <c r="AV213" s="13" t="s">
        <v>86</v>
      </c>
      <c r="AW213" s="13" t="s">
        <v>5</v>
      </c>
      <c r="AX213" s="13" t="s">
        <v>84</v>
      </c>
      <c r="AY213" s="237" t="s">
        <v>138</v>
      </c>
    </row>
    <row r="214" s="2" customFormat="1" ht="24.15" customHeight="1">
      <c r="A214" s="38"/>
      <c r="B214" s="39"/>
      <c r="C214" s="207" t="s">
        <v>373</v>
      </c>
      <c r="D214" s="207" t="s">
        <v>140</v>
      </c>
      <c r="E214" s="208" t="s">
        <v>495</v>
      </c>
      <c r="F214" s="209" t="s">
        <v>676</v>
      </c>
      <c r="G214" s="210" t="s">
        <v>444</v>
      </c>
      <c r="H214" s="211">
        <v>1</v>
      </c>
      <c r="I214" s="212"/>
      <c r="J214" s="212"/>
      <c r="K214" s="213">
        <f>ROUND(P214*H214,2)</f>
        <v>0</v>
      </c>
      <c r="L214" s="209" t="s">
        <v>536</v>
      </c>
      <c r="M214" s="44"/>
      <c r="N214" s="214" t="s">
        <v>20</v>
      </c>
      <c r="O214" s="215" t="s">
        <v>45</v>
      </c>
      <c r="P214" s="216">
        <f>I214+J214</f>
        <v>0</v>
      </c>
      <c r="Q214" s="216">
        <f>ROUND(I214*H214,2)</f>
        <v>0</v>
      </c>
      <c r="R214" s="216">
        <f>ROUND(J214*H214,2)</f>
        <v>0</v>
      </c>
      <c r="S214" s="84"/>
      <c r="T214" s="217">
        <f>S214*H214</f>
        <v>0</v>
      </c>
      <c r="U214" s="217">
        <v>0</v>
      </c>
      <c r="V214" s="217">
        <f>U214*H214</f>
        <v>0</v>
      </c>
      <c r="W214" s="217">
        <v>0</v>
      </c>
      <c r="X214" s="218">
        <f>W214*H214</f>
        <v>0</v>
      </c>
      <c r="Y214" s="38"/>
      <c r="Z214" s="38"/>
      <c r="AA214" s="38"/>
      <c r="AB214" s="38"/>
      <c r="AC214" s="38"/>
      <c r="AD214" s="38"/>
      <c r="AE214" s="38"/>
      <c r="AR214" s="219" t="s">
        <v>445</v>
      </c>
      <c r="AT214" s="219" t="s">
        <v>140</v>
      </c>
      <c r="AU214" s="219" t="s">
        <v>86</v>
      </c>
      <c r="AY214" s="17" t="s">
        <v>138</v>
      </c>
      <c r="BE214" s="220">
        <f>IF(O214="základní",K214,0)</f>
        <v>0</v>
      </c>
      <c r="BF214" s="220">
        <f>IF(O214="snížená",K214,0)</f>
        <v>0</v>
      </c>
      <c r="BG214" s="220">
        <f>IF(O214="zákl. přenesená",K214,0)</f>
        <v>0</v>
      </c>
      <c r="BH214" s="220">
        <f>IF(O214="sníž. přenesená",K214,0)</f>
        <v>0</v>
      </c>
      <c r="BI214" s="220">
        <f>IF(O214="nulová",K214,0)</f>
        <v>0</v>
      </c>
      <c r="BJ214" s="17" t="s">
        <v>84</v>
      </c>
      <c r="BK214" s="220">
        <f>ROUND(P214*H214,2)</f>
        <v>0</v>
      </c>
      <c r="BL214" s="17" t="s">
        <v>445</v>
      </c>
      <c r="BM214" s="219" t="s">
        <v>677</v>
      </c>
    </row>
    <row r="215" s="2" customFormat="1">
      <c r="A215" s="38"/>
      <c r="B215" s="39"/>
      <c r="C215" s="40"/>
      <c r="D215" s="221" t="s">
        <v>147</v>
      </c>
      <c r="E215" s="40"/>
      <c r="F215" s="222" t="s">
        <v>678</v>
      </c>
      <c r="G215" s="40"/>
      <c r="H215" s="40"/>
      <c r="I215" s="223"/>
      <c r="J215" s="223"/>
      <c r="K215" s="40"/>
      <c r="L215" s="40"/>
      <c r="M215" s="44"/>
      <c r="N215" s="224"/>
      <c r="O215" s="225"/>
      <c r="P215" s="84"/>
      <c r="Q215" s="84"/>
      <c r="R215" s="84"/>
      <c r="S215" s="84"/>
      <c r="T215" s="84"/>
      <c r="U215" s="84"/>
      <c r="V215" s="84"/>
      <c r="W215" s="84"/>
      <c r="X215" s="85"/>
      <c r="Y215" s="38"/>
      <c r="Z215" s="38"/>
      <c r="AA215" s="38"/>
      <c r="AB215" s="38"/>
      <c r="AC215" s="38"/>
      <c r="AD215" s="38"/>
      <c r="AE215" s="38"/>
      <c r="AT215" s="17" t="s">
        <v>147</v>
      </c>
      <c r="AU215" s="17" t="s">
        <v>86</v>
      </c>
    </row>
    <row r="216" s="13" customFormat="1">
      <c r="A216" s="13"/>
      <c r="B216" s="226"/>
      <c r="C216" s="227"/>
      <c r="D216" s="228" t="s">
        <v>149</v>
      </c>
      <c r="E216" s="229" t="s">
        <v>20</v>
      </c>
      <c r="F216" s="230" t="s">
        <v>448</v>
      </c>
      <c r="G216" s="227"/>
      <c r="H216" s="231">
        <v>1</v>
      </c>
      <c r="I216" s="232"/>
      <c r="J216" s="232"/>
      <c r="K216" s="227"/>
      <c r="L216" s="227"/>
      <c r="M216" s="233"/>
      <c r="N216" s="234"/>
      <c r="O216" s="235"/>
      <c r="P216" s="235"/>
      <c r="Q216" s="235"/>
      <c r="R216" s="235"/>
      <c r="S216" s="235"/>
      <c r="T216" s="235"/>
      <c r="U216" s="235"/>
      <c r="V216" s="235"/>
      <c r="W216" s="235"/>
      <c r="X216" s="236"/>
      <c r="Y216" s="13"/>
      <c r="Z216" s="13"/>
      <c r="AA216" s="13"/>
      <c r="AB216" s="13"/>
      <c r="AC216" s="13"/>
      <c r="AD216" s="13"/>
      <c r="AE216" s="13"/>
      <c r="AT216" s="237" t="s">
        <v>149</v>
      </c>
      <c r="AU216" s="237" t="s">
        <v>86</v>
      </c>
      <c r="AV216" s="13" t="s">
        <v>86</v>
      </c>
      <c r="AW216" s="13" t="s">
        <v>5</v>
      </c>
      <c r="AX216" s="13" t="s">
        <v>84</v>
      </c>
      <c r="AY216" s="237" t="s">
        <v>138</v>
      </c>
    </row>
    <row r="217" s="2" customFormat="1" ht="24.15" customHeight="1">
      <c r="A217" s="38"/>
      <c r="B217" s="39"/>
      <c r="C217" s="207" t="s">
        <v>379</v>
      </c>
      <c r="D217" s="207" t="s">
        <v>140</v>
      </c>
      <c r="E217" s="208" t="s">
        <v>501</v>
      </c>
      <c r="F217" s="209" t="s">
        <v>502</v>
      </c>
      <c r="G217" s="210" t="s">
        <v>444</v>
      </c>
      <c r="H217" s="211">
        <v>1</v>
      </c>
      <c r="I217" s="212"/>
      <c r="J217" s="212"/>
      <c r="K217" s="213">
        <f>ROUND(P217*H217,2)</f>
        <v>0</v>
      </c>
      <c r="L217" s="209" t="s">
        <v>536</v>
      </c>
      <c r="M217" s="44"/>
      <c r="N217" s="214" t="s">
        <v>20</v>
      </c>
      <c r="O217" s="215" t="s">
        <v>45</v>
      </c>
      <c r="P217" s="216">
        <f>I217+J217</f>
        <v>0</v>
      </c>
      <c r="Q217" s="216">
        <f>ROUND(I217*H217,2)</f>
        <v>0</v>
      </c>
      <c r="R217" s="216">
        <f>ROUND(J217*H217,2)</f>
        <v>0</v>
      </c>
      <c r="S217" s="84"/>
      <c r="T217" s="217">
        <f>S217*H217</f>
        <v>0</v>
      </c>
      <c r="U217" s="217">
        <v>0</v>
      </c>
      <c r="V217" s="217">
        <f>U217*H217</f>
        <v>0</v>
      </c>
      <c r="W217" s="217">
        <v>0</v>
      </c>
      <c r="X217" s="218">
        <f>W217*H217</f>
        <v>0</v>
      </c>
      <c r="Y217" s="38"/>
      <c r="Z217" s="38"/>
      <c r="AA217" s="38"/>
      <c r="AB217" s="38"/>
      <c r="AC217" s="38"/>
      <c r="AD217" s="38"/>
      <c r="AE217" s="38"/>
      <c r="AR217" s="219" t="s">
        <v>445</v>
      </c>
      <c r="AT217" s="219" t="s">
        <v>140</v>
      </c>
      <c r="AU217" s="219" t="s">
        <v>86</v>
      </c>
      <c r="AY217" s="17" t="s">
        <v>138</v>
      </c>
      <c r="BE217" s="220">
        <f>IF(O217="základní",K217,0)</f>
        <v>0</v>
      </c>
      <c r="BF217" s="220">
        <f>IF(O217="snížená",K217,0)</f>
        <v>0</v>
      </c>
      <c r="BG217" s="220">
        <f>IF(O217="zákl. přenesená",K217,0)</f>
        <v>0</v>
      </c>
      <c r="BH217" s="220">
        <f>IF(O217="sníž. přenesená",K217,0)</f>
        <v>0</v>
      </c>
      <c r="BI217" s="220">
        <f>IF(O217="nulová",K217,0)</f>
        <v>0</v>
      </c>
      <c r="BJ217" s="17" t="s">
        <v>84</v>
      </c>
      <c r="BK217" s="220">
        <f>ROUND(P217*H217,2)</f>
        <v>0</v>
      </c>
      <c r="BL217" s="17" t="s">
        <v>445</v>
      </c>
      <c r="BM217" s="219" t="s">
        <v>679</v>
      </c>
    </row>
    <row r="218" s="2" customFormat="1">
      <c r="A218" s="38"/>
      <c r="B218" s="39"/>
      <c r="C218" s="40"/>
      <c r="D218" s="221" t="s">
        <v>147</v>
      </c>
      <c r="E218" s="40"/>
      <c r="F218" s="222" t="s">
        <v>680</v>
      </c>
      <c r="G218" s="40"/>
      <c r="H218" s="40"/>
      <c r="I218" s="223"/>
      <c r="J218" s="223"/>
      <c r="K218" s="40"/>
      <c r="L218" s="40"/>
      <c r="M218" s="44"/>
      <c r="N218" s="224"/>
      <c r="O218" s="225"/>
      <c r="P218" s="84"/>
      <c r="Q218" s="84"/>
      <c r="R218" s="84"/>
      <c r="S218" s="84"/>
      <c r="T218" s="84"/>
      <c r="U218" s="84"/>
      <c r="V218" s="84"/>
      <c r="W218" s="84"/>
      <c r="X218" s="85"/>
      <c r="Y218" s="38"/>
      <c r="Z218" s="38"/>
      <c r="AA218" s="38"/>
      <c r="AB218" s="38"/>
      <c r="AC218" s="38"/>
      <c r="AD218" s="38"/>
      <c r="AE218" s="38"/>
      <c r="AT218" s="17" t="s">
        <v>147</v>
      </c>
      <c r="AU218" s="17" t="s">
        <v>86</v>
      </c>
    </row>
    <row r="219" s="13" customFormat="1">
      <c r="A219" s="13"/>
      <c r="B219" s="226"/>
      <c r="C219" s="227"/>
      <c r="D219" s="228" t="s">
        <v>149</v>
      </c>
      <c r="E219" s="229" t="s">
        <v>20</v>
      </c>
      <c r="F219" s="230" t="s">
        <v>448</v>
      </c>
      <c r="G219" s="227"/>
      <c r="H219" s="231">
        <v>1</v>
      </c>
      <c r="I219" s="232"/>
      <c r="J219" s="232"/>
      <c r="K219" s="227"/>
      <c r="L219" s="227"/>
      <c r="M219" s="233"/>
      <c r="N219" s="234"/>
      <c r="O219" s="235"/>
      <c r="P219" s="235"/>
      <c r="Q219" s="235"/>
      <c r="R219" s="235"/>
      <c r="S219" s="235"/>
      <c r="T219" s="235"/>
      <c r="U219" s="235"/>
      <c r="V219" s="235"/>
      <c r="W219" s="235"/>
      <c r="X219" s="236"/>
      <c r="Y219" s="13"/>
      <c r="Z219" s="13"/>
      <c r="AA219" s="13"/>
      <c r="AB219" s="13"/>
      <c r="AC219" s="13"/>
      <c r="AD219" s="13"/>
      <c r="AE219" s="13"/>
      <c r="AT219" s="237" t="s">
        <v>149</v>
      </c>
      <c r="AU219" s="237" t="s">
        <v>86</v>
      </c>
      <c r="AV219" s="13" t="s">
        <v>86</v>
      </c>
      <c r="AW219" s="13" t="s">
        <v>5</v>
      </c>
      <c r="AX219" s="13" t="s">
        <v>84</v>
      </c>
      <c r="AY219" s="237" t="s">
        <v>138</v>
      </c>
    </row>
    <row r="220" s="2" customFormat="1" ht="24.15" customHeight="1">
      <c r="A220" s="38"/>
      <c r="B220" s="39"/>
      <c r="C220" s="207" t="s">
        <v>385</v>
      </c>
      <c r="D220" s="207" t="s">
        <v>140</v>
      </c>
      <c r="E220" s="208" t="s">
        <v>506</v>
      </c>
      <c r="F220" s="209" t="s">
        <v>507</v>
      </c>
      <c r="G220" s="210" t="s">
        <v>508</v>
      </c>
      <c r="H220" s="211">
        <v>0.01</v>
      </c>
      <c r="I220" s="212"/>
      <c r="J220" s="212"/>
      <c r="K220" s="213">
        <f>ROUND(P220*H220,2)</f>
        <v>0</v>
      </c>
      <c r="L220" s="209" t="s">
        <v>144</v>
      </c>
      <c r="M220" s="44"/>
      <c r="N220" s="214" t="s">
        <v>20</v>
      </c>
      <c r="O220" s="215" t="s">
        <v>45</v>
      </c>
      <c r="P220" s="216">
        <f>I220+J220</f>
        <v>0</v>
      </c>
      <c r="Q220" s="216">
        <f>ROUND(I220*H220,2)</f>
        <v>0</v>
      </c>
      <c r="R220" s="216">
        <f>ROUND(J220*H220,2)</f>
        <v>0</v>
      </c>
      <c r="S220" s="84"/>
      <c r="T220" s="217">
        <f>S220*H220</f>
        <v>0</v>
      </c>
      <c r="U220" s="217">
        <v>0</v>
      </c>
      <c r="V220" s="217">
        <f>U220*H220</f>
        <v>0</v>
      </c>
      <c r="W220" s="217">
        <v>0</v>
      </c>
      <c r="X220" s="218">
        <f>W220*H220</f>
        <v>0</v>
      </c>
      <c r="Y220" s="38"/>
      <c r="Z220" s="38"/>
      <c r="AA220" s="38"/>
      <c r="AB220" s="38"/>
      <c r="AC220" s="38"/>
      <c r="AD220" s="38"/>
      <c r="AE220" s="38"/>
      <c r="AR220" s="219" t="s">
        <v>445</v>
      </c>
      <c r="AT220" s="219" t="s">
        <v>140</v>
      </c>
      <c r="AU220" s="219" t="s">
        <v>86</v>
      </c>
      <c r="AY220" s="17" t="s">
        <v>138</v>
      </c>
      <c r="BE220" s="220">
        <f>IF(O220="základní",K220,0)</f>
        <v>0</v>
      </c>
      <c r="BF220" s="220">
        <f>IF(O220="snížená",K220,0)</f>
        <v>0</v>
      </c>
      <c r="BG220" s="220">
        <f>IF(O220="zákl. přenesená",K220,0)</f>
        <v>0</v>
      </c>
      <c r="BH220" s="220">
        <f>IF(O220="sníž. přenesená",K220,0)</f>
        <v>0</v>
      </c>
      <c r="BI220" s="220">
        <f>IF(O220="nulová",K220,0)</f>
        <v>0</v>
      </c>
      <c r="BJ220" s="17" t="s">
        <v>84</v>
      </c>
      <c r="BK220" s="220">
        <f>ROUND(P220*H220,2)</f>
        <v>0</v>
      </c>
      <c r="BL220" s="17" t="s">
        <v>445</v>
      </c>
      <c r="BM220" s="219" t="s">
        <v>681</v>
      </c>
    </row>
    <row r="221" s="2" customFormat="1">
      <c r="A221" s="38"/>
      <c r="B221" s="39"/>
      <c r="C221" s="40"/>
      <c r="D221" s="221" t="s">
        <v>147</v>
      </c>
      <c r="E221" s="40"/>
      <c r="F221" s="222" t="s">
        <v>510</v>
      </c>
      <c r="G221" s="40"/>
      <c r="H221" s="40"/>
      <c r="I221" s="223"/>
      <c r="J221" s="223"/>
      <c r="K221" s="40"/>
      <c r="L221" s="40"/>
      <c r="M221" s="44"/>
      <c r="N221" s="224"/>
      <c r="O221" s="225"/>
      <c r="P221" s="84"/>
      <c r="Q221" s="84"/>
      <c r="R221" s="84"/>
      <c r="S221" s="84"/>
      <c r="T221" s="84"/>
      <c r="U221" s="84"/>
      <c r="V221" s="84"/>
      <c r="W221" s="84"/>
      <c r="X221" s="85"/>
      <c r="Y221" s="38"/>
      <c r="Z221" s="38"/>
      <c r="AA221" s="38"/>
      <c r="AB221" s="38"/>
      <c r="AC221" s="38"/>
      <c r="AD221" s="38"/>
      <c r="AE221" s="38"/>
      <c r="AT221" s="17" t="s">
        <v>147</v>
      </c>
      <c r="AU221" s="17" t="s">
        <v>86</v>
      </c>
    </row>
    <row r="222" s="2" customFormat="1">
      <c r="A222" s="38"/>
      <c r="B222" s="39"/>
      <c r="C222" s="40"/>
      <c r="D222" s="228" t="s">
        <v>479</v>
      </c>
      <c r="E222" s="40"/>
      <c r="F222" s="238" t="s">
        <v>511</v>
      </c>
      <c r="G222" s="40"/>
      <c r="H222" s="40"/>
      <c r="I222" s="223"/>
      <c r="J222" s="223"/>
      <c r="K222" s="40"/>
      <c r="L222" s="40"/>
      <c r="M222" s="44"/>
      <c r="N222" s="224"/>
      <c r="O222" s="225"/>
      <c r="P222" s="84"/>
      <c r="Q222" s="84"/>
      <c r="R222" s="84"/>
      <c r="S222" s="84"/>
      <c r="T222" s="84"/>
      <c r="U222" s="84"/>
      <c r="V222" s="84"/>
      <c r="W222" s="84"/>
      <c r="X222" s="85"/>
      <c r="Y222" s="38"/>
      <c r="Z222" s="38"/>
      <c r="AA222" s="38"/>
      <c r="AB222" s="38"/>
      <c r="AC222" s="38"/>
      <c r="AD222" s="38"/>
      <c r="AE222" s="38"/>
      <c r="AT222" s="17" t="s">
        <v>479</v>
      </c>
      <c r="AU222" s="17" t="s">
        <v>86</v>
      </c>
    </row>
    <row r="223" s="2" customFormat="1">
      <c r="A223" s="38"/>
      <c r="B223" s="39"/>
      <c r="C223" s="40"/>
      <c r="D223" s="228" t="s">
        <v>176</v>
      </c>
      <c r="E223" s="40"/>
      <c r="F223" s="238" t="s">
        <v>682</v>
      </c>
      <c r="G223" s="40"/>
      <c r="H223" s="40"/>
      <c r="I223" s="223"/>
      <c r="J223" s="223"/>
      <c r="K223" s="40"/>
      <c r="L223" s="40"/>
      <c r="M223" s="44"/>
      <c r="N223" s="224"/>
      <c r="O223" s="225"/>
      <c r="P223" s="84"/>
      <c r="Q223" s="84"/>
      <c r="R223" s="84"/>
      <c r="S223" s="84"/>
      <c r="T223" s="84"/>
      <c r="U223" s="84"/>
      <c r="V223" s="84"/>
      <c r="W223" s="84"/>
      <c r="X223" s="85"/>
      <c r="Y223" s="38"/>
      <c r="Z223" s="38"/>
      <c r="AA223" s="38"/>
      <c r="AB223" s="38"/>
      <c r="AC223" s="38"/>
      <c r="AD223" s="38"/>
      <c r="AE223" s="38"/>
      <c r="AT223" s="17" t="s">
        <v>176</v>
      </c>
      <c r="AU223" s="17" t="s">
        <v>86</v>
      </c>
    </row>
    <row r="224" s="2" customFormat="1" ht="24.15" customHeight="1">
      <c r="A224" s="38"/>
      <c r="B224" s="39"/>
      <c r="C224" s="207" t="s">
        <v>391</v>
      </c>
      <c r="D224" s="207" t="s">
        <v>140</v>
      </c>
      <c r="E224" s="208" t="s">
        <v>514</v>
      </c>
      <c r="F224" s="209" t="s">
        <v>515</v>
      </c>
      <c r="G224" s="210" t="s">
        <v>444</v>
      </c>
      <c r="H224" s="211">
        <v>1</v>
      </c>
      <c r="I224" s="212"/>
      <c r="J224" s="212"/>
      <c r="K224" s="213">
        <f>ROUND(P224*H224,2)</f>
        <v>0</v>
      </c>
      <c r="L224" s="209" t="s">
        <v>536</v>
      </c>
      <c r="M224" s="44"/>
      <c r="N224" s="214" t="s">
        <v>20</v>
      </c>
      <c r="O224" s="215" t="s">
        <v>45</v>
      </c>
      <c r="P224" s="216">
        <f>I224+J224</f>
        <v>0</v>
      </c>
      <c r="Q224" s="216">
        <f>ROUND(I224*H224,2)</f>
        <v>0</v>
      </c>
      <c r="R224" s="216">
        <f>ROUND(J224*H224,2)</f>
        <v>0</v>
      </c>
      <c r="S224" s="84"/>
      <c r="T224" s="217">
        <f>S224*H224</f>
        <v>0</v>
      </c>
      <c r="U224" s="217">
        <v>0</v>
      </c>
      <c r="V224" s="217">
        <f>U224*H224</f>
        <v>0</v>
      </c>
      <c r="W224" s="217">
        <v>0</v>
      </c>
      <c r="X224" s="218">
        <f>W224*H224</f>
        <v>0</v>
      </c>
      <c r="Y224" s="38"/>
      <c r="Z224" s="38"/>
      <c r="AA224" s="38"/>
      <c r="AB224" s="38"/>
      <c r="AC224" s="38"/>
      <c r="AD224" s="38"/>
      <c r="AE224" s="38"/>
      <c r="AR224" s="219" t="s">
        <v>445</v>
      </c>
      <c r="AT224" s="219" t="s">
        <v>140</v>
      </c>
      <c r="AU224" s="219" t="s">
        <v>86</v>
      </c>
      <c r="AY224" s="17" t="s">
        <v>138</v>
      </c>
      <c r="BE224" s="220">
        <f>IF(O224="základní",K224,0)</f>
        <v>0</v>
      </c>
      <c r="BF224" s="220">
        <f>IF(O224="snížená",K224,0)</f>
        <v>0</v>
      </c>
      <c r="BG224" s="220">
        <f>IF(O224="zákl. přenesená",K224,0)</f>
        <v>0</v>
      </c>
      <c r="BH224" s="220">
        <f>IF(O224="sníž. přenesená",K224,0)</f>
        <v>0</v>
      </c>
      <c r="BI224" s="220">
        <f>IF(O224="nulová",K224,0)</f>
        <v>0</v>
      </c>
      <c r="BJ224" s="17" t="s">
        <v>84</v>
      </c>
      <c r="BK224" s="220">
        <f>ROUND(P224*H224,2)</f>
        <v>0</v>
      </c>
      <c r="BL224" s="17" t="s">
        <v>445</v>
      </c>
      <c r="BM224" s="219" t="s">
        <v>683</v>
      </c>
    </row>
    <row r="225" s="2" customFormat="1">
      <c r="A225" s="38"/>
      <c r="B225" s="39"/>
      <c r="C225" s="40"/>
      <c r="D225" s="221" t="s">
        <v>147</v>
      </c>
      <c r="E225" s="40"/>
      <c r="F225" s="222" t="s">
        <v>684</v>
      </c>
      <c r="G225" s="40"/>
      <c r="H225" s="40"/>
      <c r="I225" s="223"/>
      <c r="J225" s="223"/>
      <c r="K225" s="40"/>
      <c r="L225" s="40"/>
      <c r="M225" s="44"/>
      <c r="N225" s="224"/>
      <c r="O225" s="225"/>
      <c r="P225" s="84"/>
      <c r="Q225" s="84"/>
      <c r="R225" s="84"/>
      <c r="S225" s="84"/>
      <c r="T225" s="84"/>
      <c r="U225" s="84"/>
      <c r="V225" s="84"/>
      <c r="W225" s="84"/>
      <c r="X225" s="85"/>
      <c r="Y225" s="38"/>
      <c r="Z225" s="38"/>
      <c r="AA225" s="38"/>
      <c r="AB225" s="38"/>
      <c r="AC225" s="38"/>
      <c r="AD225" s="38"/>
      <c r="AE225" s="38"/>
      <c r="AT225" s="17" t="s">
        <v>147</v>
      </c>
      <c r="AU225" s="17" t="s">
        <v>86</v>
      </c>
    </row>
    <row r="226" s="13" customFormat="1">
      <c r="A226" s="13"/>
      <c r="B226" s="226"/>
      <c r="C226" s="227"/>
      <c r="D226" s="228" t="s">
        <v>149</v>
      </c>
      <c r="E226" s="229" t="s">
        <v>20</v>
      </c>
      <c r="F226" s="230" t="s">
        <v>448</v>
      </c>
      <c r="G226" s="227"/>
      <c r="H226" s="231">
        <v>1</v>
      </c>
      <c r="I226" s="232"/>
      <c r="J226" s="232"/>
      <c r="K226" s="227"/>
      <c r="L226" s="227"/>
      <c r="M226" s="233"/>
      <c r="N226" s="234"/>
      <c r="O226" s="235"/>
      <c r="P226" s="235"/>
      <c r="Q226" s="235"/>
      <c r="R226" s="235"/>
      <c r="S226" s="235"/>
      <c r="T226" s="235"/>
      <c r="U226" s="235"/>
      <c r="V226" s="235"/>
      <c r="W226" s="235"/>
      <c r="X226" s="236"/>
      <c r="Y226" s="13"/>
      <c r="Z226" s="13"/>
      <c r="AA226" s="13"/>
      <c r="AB226" s="13"/>
      <c r="AC226" s="13"/>
      <c r="AD226" s="13"/>
      <c r="AE226" s="13"/>
      <c r="AT226" s="237" t="s">
        <v>149</v>
      </c>
      <c r="AU226" s="237" t="s">
        <v>86</v>
      </c>
      <c r="AV226" s="13" t="s">
        <v>86</v>
      </c>
      <c r="AW226" s="13" t="s">
        <v>5</v>
      </c>
      <c r="AX226" s="13" t="s">
        <v>84</v>
      </c>
      <c r="AY226" s="237" t="s">
        <v>138</v>
      </c>
    </row>
    <row r="227" s="12" customFormat="1" ht="22.8" customHeight="1">
      <c r="A227" s="12"/>
      <c r="B227" s="190"/>
      <c r="C227" s="191"/>
      <c r="D227" s="192" t="s">
        <v>75</v>
      </c>
      <c r="E227" s="205" t="s">
        <v>532</v>
      </c>
      <c r="F227" s="205" t="s">
        <v>496</v>
      </c>
      <c r="G227" s="191"/>
      <c r="H227" s="191"/>
      <c r="I227" s="194"/>
      <c r="J227" s="194"/>
      <c r="K227" s="206">
        <f>BK227</f>
        <v>0</v>
      </c>
      <c r="L227" s="191"/>
      <c r="M227" s="196"/>
      <c r="N227" s="197"/>
      <c r="O227" s="198"/>
      <c r="P227" s="198"/>
      <c r="Q227" s="199">
        <f>SUM(Q228:Q230)</f>
        <v>0</v>
      </c>
      <c r="R227" s="199">
        <f>SUM(R228:R230)</f>
        <v>0</v>
      </c>
      <c r="S227" s="198"/>
      <c r="T227" s="200">
        <f>SUM(T228:T230)</f>
        <v>0</v>
      </c>
      <c r="U227" s="198"/>
      <c r="V227" s="200">
        <f>SUM(V228:V230)</f>
        <v>0</v>
      </c>
      <c r="W227" s="198"/>
      <c r="X227" s="201">
        <f>SUM(X228:X230)</f>
        <v>0</v>
      </c>
      <c r="Y227" s="12"/>
      <c r="Z227" s="12"/>
      <c r="AA227" s="12"/>
      <c r="AB227" s="12"/>
      <c r="AC227" s="12"/>
      <c r="AD227" s="12"/>
      <c r="AE227" s="12"/>
      <c r="AR227" s="202" t="s">
        <v>164</v>
      </c>
      <c r="AT227" s="203" t="s">
        <v>75</v>
      </c>
      <c r="AU227" s="203" t="s">
        <v>84</v>
      </c>
      <c r="AY227" s="202" t="s">
        <v>138</v>
      </c>
      <c r="BK227" s="204">
        <f>SUM(BK228:BK230)</f>
        <v>0</v>
      </c>
    </row>
    <row r="228" s="2" customFormat="1" ht="24.15" customHeight="1">
      <c r="A228" s="38"/>
      <c r="B228" s="39"/>
      <c r="C228" s="207" t="s">
        <v>397</v>
      </c>
      <c r="D228" s="207" t="s">
        <v>140</v>
      </c>
      <c r="E228" s="208" t="s">
        <v>534</v>
      </c>
      <c r="F228" s="209" t="s">
        <v>535</v>
      </c>
      <c r="G228" s="210" t="s">
        <v>444</v>
      </c>
      <c r="H228" s="211">
        <v>1</v>
      </c>
      <c r="I228" s="212"/>
      <c r="J228" s="212"/>
      <c r="K228" s="213">
        <f>ROUND(P228*H228,2)</f>
        <v>0</v>
      </c>
      <c r="L228" s="209" t="s">
        <v>536</v>
      </c>
      <c r="M228" s="44"/>
      <c r="N228" s="214" t="s">
        <v>20</v>
      </c>
      <c r="O228" s="215" t="s">
        <v>45</v>
      </c>
      <c r="P228" s="216">
        <f>I228+J228</f>
        <v>0</v>
      </c>
      <c r="Q228" s="216">
        <f>ROUND(I228*H228,2)</f>
        <v>0</v>
      </c>
      <c r="R228" s="216">
        <f>ROUND(J228*H228,2)</f>
        <v>0</v>
      </c>
      <c r="S228" s="84"/>
      <c r="T228" s="217">
        <f>S228*H228</f>
        <v>0</v>
      </c>
      <c r="U228" s="217">
        <v>0</v>
      </c>
      <c r="V228" s="217">
        <f>U228*H228</f>
        <v>0</v>
      </c>
      <c r="W228" s="217">
        <v>0</v>
      </c>
      <c r="X228" s="218">
        <f>W228*H228</f>
        <v>0</v>
      </c>
      <c r="Y228" s="38"/>
      <c r="Z228" s="38"/>
      <c r="AA228" s="38"/>
      <c r="AB228" s="38"/>
      <c r="AC228" s="38"/>
      <c r="AD228" s="38"/>
      <c r="AE228" s="38"/>
      <c r="AR228" s="219" t="s">
        <v>445</v>
      </c>
      <c r="AT228" s="219" t="s">
        <v>140</v>
      </c>
      <c r="AU228" s="219" t="s">
        <v>86</v>
      </c>
      <c r="AY228" s="17" t="s">
        <v>138</v>
      </c>
      <c r="BE228" s="220">
        <f>IF(O228="základní",K228,0)</f>
        <v>0</v>
      </c>
      <c r="BF228" s="220">
        <f>IF(O228="snížená",K228,0)</f>
        <v>0</v>
      </c>
      <c r="BG228" s="220">
        <f>IF(O228="zákl. přenesená",K228,0)</f>
        <v>0</v>
      </c>
      <c r="BH228" s="220">
        <f>IF(O228="sníž. přenesená",K228,0)</f>
        <v>0</v>
      </c>
      <c r="BI228" s="220">
        <f>IF(O228="nulová",K228,0)</f>
        <v>0</v>
      </c>
      <c r="BJ228" s="17" t="s">
        <v>84</v>
      </c>
      <c r="BK228" s="220">
        <f>ROUND(P228*H228,2)</f>
        <v>0</v>
      </c>
      <c r="BL228" s="17" t="s">
        <v>445</v>
      </c>
      <c r="BM228" s="219" t="s">
        <v>685</v>
      </c>
    </row>
    <row r="229" s="2" customFormat="1">
      <c r="A229" s="38"/>
      <c r="B229" s="39"/>
      <c r="C229" s="40"/>
      <c r="D229" s="221" t="s">
        <v>147</v>
      </c>
      <c r="E229" s="40"/>
      <c r="F229" s="222" t="s">
        <v>538</v>
      </c>
      <c r="G229" s="40"/>
      <c r="H229" s="40"/>
      <c r="I229" s="223"/>
      <c r="J229" s="223"/>
      <c r="K229" s="40"/>
      <c r="L229" s="40"/>
      <c r="M229" s="44"/>
      <c r="N229" s="224"/>
      <c r="O229" s="225"/>
      <c r="P229" s="84"/>
      <c r="Q229" s="84"/>
      <c r="R229" s="84"/>
      <c r="S229" s="84"/>
      <c r="T229" s="84"/>
      <c r="U229" s="84"/>
      <c r="V229" s="84"/>
      <c r="W229" s="84"/>
      <c r="X229" s="85"/>
      <c r="Y229" s="38"/>
      <c r="Z229" s="38"/>
      <c r="AA229" s="38"/>
      <c r="AB229" s="38"/>
      <c r="AC229" s="38"/>
      <c r="AD229" s="38"/>
      <c r="AE229" s="38"/>
      <c r="AT229" s="17" t="s">
        <v>147</v>
      </c>
      <c r="AU229" s="17" t="s">
        <v>86</v>
      </c>
    </row>
    <row r="230" s="13" customFormat="1">
      <c r="A230" s="13"/>
      <c r="B230" s="226"/>
      <c r="C230" s="227"/>
      <c r="D230" s="228" t="s">
        <v>149</v>
      </c>
      <c r="E230" s="229" t="s">
        <v>20</v>
      </c>
      <c r="F230" s="230" t="s">
        <v>448</v>
      </c>
      <c r="G230" s="227"/>
      <c r="H230" s="231">
        <v>1</v>
      </c>
      <c r="I230" s="232"/>
      <c r="J230" s="232"/>
      <c r="K230" s="227"/>
      <c r="L230" s="227"/>
      <c r="M230" s="233"/>
      <c r="N230" s="260"/>
      <c r="O230" s="261"/>
      <c r="P230" s="261"/>
      <c r="Q230" s="261"/>
      <c r="R230" s="261"/>
      <c r="S230" s="261"/>
      <c r="T230" s="261"/>
      <c r="U230" s="261"/>
      <c r="V230" s="261"/>
      <c r="W230" s="261"/>
      <c r="X230" s="262"/>
      <c r="Y230" s="13"/>
      <c r="Z230" s="13"/>
      <c r="AA230" s="13"/>
      <c r="AB230" s="13"/>
      <c r="AC230" s="13"/>
      <c r="AD230" s="13"/>
      <c r="AE230" s="13"/>
      <c r="AT230" s="237" t="s">
        <v>149</v>
      </c>
      <c r="AU230" s="237" t="s">
        <v>86</v>
      </c>
      <c r="AV230" s="13" t="s">
        <v>86</v>
      </c>
      <c r="AW230" s="13" t="s">
        <v>5</v>
      </c>
      <c r="AX230" s="13" t="s">
        <v>84</v>
      </c>
      <c r="AY230" s="237" t="s">
        <v>138</v>
      </c>
    </row>
    <row r="231" s="2" customFormat="1" ht="6.96" customHeight="1">
      <c r="A231" s="38"/>
      <c r="B231" s="59"/>
      <c r="C231" s="60"/>
      <c r="D231" s="60"/>
      <c r="E231" s="60"/>
      <c r="F231" s="60"/>
      <c r="G231" s="60"/>
      <c r="H231" s="60"/>
      <c r="I231" s="60"/>
      <c r="J231" s="60"/>
      <c r="K231" s="60"/>
      <c r="L231" s="60"/>
      <c r="M231" s="44"/>
      <c r="N231" s="38"/>
      <c r="P231" s="38"/>
      <c r="Q231" s="38"/>
      <c r="R231" s="38"/>
      <c r="S231" s="38"/>
      <c r="T231" s="38"/>
      <c r="U231" s="38"/>
      <c r="V231" s="38"/>
      <c r="W231" s="38"/>
      <c r="X231" s="38"/>
      <c r="Y231" s="38"/>
      <c r="Z231" s="38"/>
      <c r="AA231" s="38"/>
      <c r="AB231" s="38"/>
      <c r="AC231" s="38"/>
      <c r="AD231" s="38"/>
      <c r="AE231" s="38"/>
    </row>
  </sheetData>
  <sheetProtection sheet="1" autoFilter="0" formatColumns="0" formatRows="0" objects="1" scenarios="1" spinCount="100000" saltValue="gETirdtLkzdFqf3ULvrS9yVf5abPYHIPPaMpkgPhKhJ4R77u8XDWbqniD3IgdWqwrKJ5AbCu2enhNMNGzaOHKw==" hashValue="hpdB8J1bCtrBneA9e29esbzhXtnxWiHqQE+ouKpirRIAeQqq4pUgBsfgZgdHc1jmPd/nc5LxGFZor4MH77kuwQ==" algorithmName="SHA-512" password="CC35"/>
  <autoFilter ref="C90:L230"/>
  <mergeCells count="9">
    <mergeCell ref="E7:H7"/>
    <mergeCell ref="E9:H9"/>
    <mergeCell ref="E18:H18"/>
    <mergeCell ref="E27:H27"/>
    <mergeCell ref="E50:H50"/>
    <mergeCell ref="E52:H52"/>
    <mergeCell ref="E81:H81"/>
    <mergeCell ref="E83:H83"/>
    <mergeCell ref="M2:Z2"/>
  </mergeCells>
  <hyperlinks>
    <hyperlink ref="F95" r:id="rId1" display="https://podminky.urs.cz/item/CS_URS_2022_01/119001405"/>
    <hyperlink ref="F99" r:id="rId2" display="https://podminky.urs.cz/item/CS_URS_2022_01/184818233"/>
    <hyperlink ref="F102" r:id="rId3" display="https://podminky.urs.cz/item/CS_URS_2022_01/111251201"/>
    <hyperlink ref="F105" r:id="rId4" display="https://podminky.urs.cz/item/CS_URS_2022_01/111209111"/>
    <hyperlink ref="F108" r:id="rId5" display="https://podminky.urs.cz/item/CS_URS_2022_01/122251102"/>
    <hyperlink ref="F111" r:id="rId6" display="https://podminky.urs.cz/item/CS_URS_2022_01/181951112"/>
    <hyperlink ref="F114" r:id="rId7" display="https://podminky.urs.cz/item/CS_URS_2022_01/175111101"/>
    <hyperlink ref="F117" r:id="rId8" display="https://podminky.urs.cz/item/CS_URS_2022_01/181111133"/>
    <hyperlink ref="F121" r:id="rId9" display="https://podminky.urs.cz/item/CS_URS_2022_01/182151111"/>
    <hyperlink ref="F124" r:id="rId10" display="https://podminky.urs.cz/item/CS_URS_2022_01/181451123"/>
    <hyperlink ref="F129" r:id="rId11" display="https://podminky.urs.cz/item/CS_URS_2022_01/451571111"/>
    <hyperlink ref="F135" r:id="rId12" display="https://podminky.urs.cz/item/CS_URS_2022_01/451311111"/>
    <hyperlink ref="F139" r:id="rId13" display="https://podminky.urs.cz/item/CS_URS_2022_01/452311151"/>
    <hyperlink ref="F142" r:id="rId14" display="https://podminky.urs.cz/item/CS_URS_2022_01/465513127"/>
    <hyperlink ref="F146" r:id="rId15" display="https://podminky.urs.cz/item/CS_URS_2022_01/452218142"/>
    <hyperlink ref="F150" r:id="rId16" display="https://podminky.urs.cz/item/CS_URS_2022_01/458501112"/>
    <hyperlink ref="F155" r:id="rId17" display="https://podminky.urs.cz/item/CS_URS_2022_02/564851011"/>
    <hyperlink ref="F158" r:id="rId18" display="https://podminky.urs.cz/item/CS_URS_2022_02/564851011"/>
    <hyperlink ref="F161" r:id="rId19" display="https://podminky.urs.cz/item/CS_URS_2022_02/565155121"/>
    <hyperlink ref="F163" r:id="rId20" display="https://podminky.urs.cz/item/CS_URS_2022_02/573111114"/>
    <hyperlink ref="F165" r:id="rId21" display="https://podminky.urs.cz/item/CS_URS_2022_02/573211112"/>
    <hyperlink ref="F167" r:id="rId22" display="https://podminky.urs.cz/item/CS_URS_2022_02/577134121"/>
    <hyperlink ref="F170" r:id="rId23" display="https://podminky.urs.cz/item/CS_URS_2022_01/966008115"/>
    <hyperlink ref="F173" r:id="rId24" display="https://podminky.urs.cz/item/CS_URS_2022_01/919541141"/>
    <hyperlink ref="F179" r:id="rId25" display="https://podminky.urs.cz/item/CS_URS_2022_01/997221561"/>
    <hyperlink ref="F182" r:id="rId26" display="https://podminky.urs.cz/item/CS_URS_2022_01/997221569"/>
    <hyperlink ref="F185" r:id="rId27" display="https://podminky.urs.cz/item/CS_URS_2022_01/997221625"/>
    <hyperlink ref="F190" r:id="rId28" display="https://podminky.urs.cz/item/CS_URS_2022_01/011103000"/>
    <hyperlink ref="F193" r:id="rId29" display="https://podminky.urs.cz/item/CS_URS_2022_01/011114000"/>
    <hyperlink ref="F196" r:id="rId30" display="https://podminky.urs.cz/item/CS_URS_2022_01/011324000"/>
    <hyperlink ref="F199" r:id="rId31" display="https://podminky.urs.cz/item/CS_URS_2022_01/012103000"/>
    <hyperlink ref="F202" r:id="rId32" display="https://podminky.urs.cz/item/CS_URS_2022_01/012203000"/>
    <hyperlink ref="F205" r:id="rId33" display="https://podminky.urs.cz/item/CS_URS_2022_01/012303000"/>
    <hyperlink ref="F208" r:id="rId34" display="https://podminky.urs.cz/item/CS_URS_2022_01/013254000"/>
    <hyperlink ref="F212" r:id="rId35" display="https://podminky.urs.cz/item/CS_URS_2022_01/031203000"/>
    <hyperlink ref="F215" r:id="rId36" display="https://podminky.urs.cz/item/CS_URS_2022_01/032803000"/>
    <hyperlink ref="F218" r:id="rId37" display="https://podminky.urs.cz/item/CS_URS_2022_01/032903000"/>
    <hyperlink ref="F221" r:id="rId38" display="https://podminky.urs.cz/item/CS_URS_2022_02/035103001"/>
    <hyperlink ref="F225" r:id="rId39" display="https://podminky.urs.cz/item/CS_URS_2022_01/039103000"/>
    <hyperlink ref="F229" r:id="rId40" display="https://podminky.urs.cz/item/CS_URS_2022_01/091504000"/>
  </hyperlinks>
  <pageMargins left="0.39375" right="0.39375" top="0.39375" bottom="0.39375" header="0" footer="0"/>
  <pageSetup paperSize="9" orientation="portrait" blackAndWhite="1" fitToHeight="100"/>
  <headerFooter>
    <oddFooter>&amp;CStrana &amp;P z &amp;N</oddFooter>
  </headerFooter>
  <drawing r:id="rId4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7" t="s">
        <v>92</v>
      </c>
    </row>
    <row r="3" s="1" customFormat="1" ht="6.96" customHeight="1">
      <c r="B3" s="129"/>
      <c r="C3" s="130"/>
      <c r="D3" s="130"/>
      <c r="E3" s="130"/>
      <c r="F3" s="130"/>
      <c r="G3" s="130"/>
      <c r="H3" s="130"/>
      <c r="I3" s="130"/>
      <c r="J3" s="130"/>
      <c r="K3" s="130"/>
      <c r="L3" s="130"/>
      <c r="M3" s="20"/>
      <c r="AT3" s="17" t="s">
        <v>86</v>
      </c>
    </row>
    <row r="4" s="1" customFormat="1" ht="24.96" customHeight="1">
      <c r="B4" s="20"/>
      <c r="D4" s="131" t="s">
        <v>93</v>
      </c>
      <c r="M4" s="20"/>
      <c r="N4" s="132" t="s">
        <v>11</v>
      </c>
      <c r="AT4" s="17" t="s">
        <v>4</v>
      </c>
    </row>
    <row r="5" s="1" customFormat="1" ht="6.96" customHeight="1">
      <c r="B5" s="20"/>
      <c r="M5" s="20"/>
    </row>
    <row r="6" s="1" customFormat="1" ht="12" customHeight="1">
      <c r="B6" s="20"/>
      <c r="D6" s="133" t="s">
        <v>17</v>
      </c>
      <c r="M6" s="20"/>
    </row>
    <row r="7" s="1" customFormat="1" ht="16.5" customHeight="1">
      <c r="B7" s="20"/>
      <c r="E7" s="134" t="str">
        <f>'Rekapitulace stavby'!K6</f>
        <v>Realizace SZ Košatka n. O. - C5 (1. část) + P26 + O6</v>
      </c>
      <c r="F7" s="133"/>
      <c r="G7" s="133"/>
      <c r="H7" s="133"/>
      <c r="M7" s="20"/>
    </row>
    <row r="8" s="2" customFormat="1" ht="12" customHeight="1">
      <c r="A8" s="38"/>
      <c r="B8" s="44"/>
      <c r="C8" s="38"/>
      <c r="D8" s="133" t="s">
        <v>94</v>
      </c>
      <c r="E8" s="38"/>
      <c r="F8" s="38"/>
      <c r="G8" s="38"/>
      <c r="H8" s="38"/>
      <c r="I8" s="38"/>
      <c r="J8" s="38"/>
      <c r="K8" s="38"/>
      <c r="L8" s="38"/>
      <c r="M8" s="135"/>
      <c r="S8" s="38"/>
      <c r="T8" s="38"/>
      <c r="U8" s="38"/>
      <c r="V8" s="38"/>
      <c r="W8" s="38"/>
      <c r="X8" s="38"/>
      <c r="Y8" s="38"/>
      <c r="Z8" s="38"/>
      <c r="AA8" s="38"/>
      <c r="AB8" s="38"/>
      <c r="AC8" s="38"/>
      <c r="AD8" s="38"/>
      <c r="AE8" s="38"/>
    </row>
    <row r="9" s="2" customFormat="1" ht="16.5" customHeight="1">
      <c r="A9" s="38"/>
      <c r="B9" s="44"/>
      <c r="C9" s="38"/>
      <c r="D9" s="38"/>
      <c r="E9" s="136" t="s">
        <v>686</v>
      </c>
      <c r="F9" s="38"/>
      <c r="G9" s="38"/>
      <c r="H9" s="38"/>
      <c r="I9" s="38"/>
      <c r="J9" s="38"/>
      <c r="K9" s="38"/>
      <c r="L9" s="38"/>
      <c r="M9" s="135"/>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38"/>
      <c r="M10" s="135"/>
      <c r="S10" s="38"/>
      <c r="T10" s="38"/>
      <c r="U10" s="38"/>
      <c r="V10" s="38"/>
      <c r="W10" s="38"/>
      <c r="X10" s="38"/>
      <c r="Y10" s="38"/>
      <c r="Z10" s="38"/>
      <c r="AA10" s="38"/>
      <c r="AB10" s="38"/>
      <c r="AC10" s="38"/>
      <c r="AD10" s="38"/>
      <c r="AE10" s="38"/>
    </row>
    <row r="11" s="2" customFormat="1" ht="12" customHeight="1">
      <c r="A11" s="38"/>
      <c r="B11" s="44"/>
      <c r="C11" s="38"/>
      <c r="D11" s="133" t="s">
        <v>19</v>
      </c>
      <c r="E11" s="38"/>
      <c r="F11" s="137" t="s">
        <v>20</v>
      </c>
      <c r="G11" s="38"/>
      <c r="H11" s="38"/>
      <c r="I11" s="133" t="s">
        <v>21</v>
      </c>
      <c r="J11" s="137" t="s">
        <v>20</v>
      </c>
      <c r="K11" s="38"/>
      <c r="L11" s="38"/>
      <c r="M11" s="135"/>
      <c r="S11" s="38"/>
      <c r="T11" s="38"/>
      <c r="U11" s="38"/>
      <c r="V11" s="38"/>
      <c r="W11" s="38"/>
      <c r="X11" s="38"/>
      <c r="Y11" s="38"/>
      <c r="Z11" s="38"/>
      <c r="AA11" s="38"/>
      <c r="AB11" s="38"/>
      <c r="AC11" s="38"/>
      <c r="AD11" s="38"/>
      <c r="AE11" s="38"/>
    </row>
    <row r="12" s="2" customFormat="1" ht="12" customHeight="1">
      <c r="A12" s="38"/>
      <c r="B12" s="44"/>
      <c r="C12" s="38"/>
      <c r="D12" s="133" t="s">
        <v>22</v>
      </c>
      <c r="E12" s="38"/>
      <c r="F12" s="137" t="s">
        <v>23</v>
      </c>
      <c r="G12" s="38"/>
      <c r="H12" s="38"/>
      <c r="I12" s="133" t="s">
        <v>24</v>
      </c>
      <c r="J12" s="138" t="str">
        <f>'Rekapitulace stavby'!AN8</f>
        <v>8. 10. 2021</v>
      </c>
      <c r="K12" s="38"/>
      <c r="L12" s="38"/>
      <c r="M12" s="135"/>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38"/>
      <c r="M13" s="135"/>
      <c r="S13" s="38"/>
      <c r="T13" s="38"/>
      <c r="U13" s="38"/>
      <c r="V13" s="38"/>
      <c r="W13" s="38"/>
      <c r="X13" s="38"/>
      <c r="Y13" s="38"/>
      <c r="Z13" s="38"/>
      <c r="AA13" s="38"/>
      <c r="AB13" s="38"/>
      <c r="AC13" s="38"/>
      <c r="AD13" s="38"/>
      <c r="AE13" s="38"/>
    </row>
    <row r="14" s="2" customFormat="1" ht="12" customHeight="1">
      <c r="A14" s="38"/>
      <c r="B14" s="44"/>
      <c r="C14" s="38"/>
      <c r="D14" s="133" t="s">
        <v>26</v>
      </c>
      <c r="E14" s="38"/>
      <c r="F14" s="38"/>
      <c r="G14" s="38"/>
      <c r="H14" s="38"/>
      <c r="I14" s="133" t="s">
        <v>27</v>
      </c>
      <c r="J14" s="137" t="s">
        <v>28</v>
      </c>
      <c r="K14" s="38"/>
      <c r="L14" s="38"/>
      <c r="M14" s="135"/>
      <c r="S14" s="38"/>
      <c r="T14" s="38"/>
      <c r="U14" s="38"/>
      <c r="V14" s="38"/>
      <c r="W14" s="38"/>
      <c r="X14" s="38"/>
      <c r="Y14" s="38"/>
      <c r="Z14" s="38"/>
      <c r="AA14" s="38"/>
      <c r="AB14" s="38"/>
      <c r="AC14" s="38"/>
      <c r="AD14" s="38"/>
      <c r="AE14" s="38"/>
    </row>
    <row r="15" s="2" customFormat="1" ht="18" customHeight="1">
      <c r="A15" s="38"/>
      <c r="B15" s="44"/>
      <c r="C15" s="38"/>
      <c r="D15" s="38"/>
      <c r="E15" s="137" t="s">
        <v>29</v>
      </c>
      <c r="F15" s="38"/>
      <c r="G15" s="38"/>
      <c r="H15" s="38"/>
      <c r="I15" s="133" t="s">
        <v>30</v>
      </c>
      <c r="J15" s="137" t="s">
        <v>20</v>
      </c>
      <c r="K15" s="38"/>
      <c r="L15" s="38"/>
      <c r="M15" s="135"/>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38"/>
      <c r="M16" s="135"/>
      <c r="S16" s="38"/>
      <c r="T16" s="38"/>
      <c r="U16" s="38"/>
      <c r="V16" s="38"/>
      <c r="W16" s="38"/>
      <c r="X16" s="38"/>
      <c r="Y16" s="38"/>
      <c r="Z16" s="38"/>
      <c r="AA16" s="38"/>
      <c r="AB16" s="38"/>
      <c r="AC16" s="38"/>
      <c r="AD16" s="38"/>
      <c r="AE16" s="38"/>
    </row>
    <row r="17" s="2" customFormat="1" ht="12" customHeight="1">
      <c r="A17" s="38"/>
      <c r="B17" s="44"/>
      <c r="C17" s="38"/>
      <c r="D17" s="133" t="s">
        <v>31</v>
      </c>
      <c r="E17" s="38"/>
      <c r="F17" s="38"/>
      <c r="G17" s="38"/>
      <c r="H17" s="38"/>
      <c r="I17" s="133" t="s">
        <v>27</v>
      </c>
      <c r="J17" s="33" t="str">
        <f>'Rekapitulace stavby'!AN13</f>
        <v>Vyplň údaj</v>
      </c>
      <c r="K17" s="38"/>
      <c r="L17" s="38"/>
      <c r="M17" s="135"/>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7"/>
      <c r="G18" s="137"/>
      <c r="H18" s="137"/>
      <c r="I18" s="133" t="s">
        <v>30</v>
      </c>
      <c r="J18" s="33" t="str">
        <f>'Rekapitulace stavby'!AN14</f>
        <v>Vyplň údaj</v>
      </c>
      <c r="K18" s="38"/>
      <c r="L18" s="38"/>
      <c r="M18" s="135"/>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38"/>
      <c r="M19" s="135"/>
      <c r="S19" s="38"/>
      <c r="T19" s="38"/>
      <c r="U19" s="38"/>
      <c r="V19" s="38"/>
      <c r="W19" s="38"/>
      <c r="X19" s="38"/>
      <c r="Y19" s="38"/>
      <c r="Z19" s="38"/>
      <c r="AA19" s="38"/>
      <c r="AB19" s="38"/>
      <c r="AC19" s="38"/>
      <c r="AD19" s="38"/>
      <c r="AE19" s="38"/>
    </row>
    <row r="20" s="2" customFormat="1" ht="12" customHeight="1">
      <c r="A20" s="38"/>
      <c r="B20" s="44"/>
      <c r="C20" s="38"/>
      <c r="D20" s="133" t="s">
        <v>33</v>
      </c>
      <c r="E20" s="38"/>
      <c r="F20" s="38"/>
      <c r="G20" s="38"/>
      <c r="H20" s="38"/>
      <c r="I20" s="133" t="s">
        <v>27</v>
      </c>
      <c r="J20" s="137" t="s">
        <v>34</v>
      </c>
      <c r="K20" s="38"/>
      <c r="L20" s="38"/>
      <c r="M20" s="135"/>
      <c r="S20" s="38"/>
      <c r="T20" s="38"/>
      <c r="U20" s="38"/>
      <c r="V20" s="38"/>
      <c r="W20" s="38"/>
      <c r="X20" s="38"/>
      <c r="Y20" s="38"/>
      <c r="Z20" s="38"/>
      <c r="AA20" s="38"/>
      <c r="AB20" s="38"/>
      <c r="AC20" s="38"/>
      <c r="AD20" s="38"/>
      <c r="AE20" s="38"/>
    </row>
    <row r="21" s="2" customFormat="1" ht="18" customHeight="1">
      <c r="A21" s="38"/>
      <c r="B21" s="44"/>
      <c r="C21" s="38"/>
      <c r="D21" s="38"/>
      <c r="E21" s="137" t="s">
        <v>35</v>
      </c>
      <c r="F21" s="38"/>
      <c r="G21" s="38"/>
      <c r="H21" s="38"/>
      <c r="I21" s="133" t="s">
        <v>30</v>
      </c>
      <c r="J21" s="137" t="s">
        <v>36</v>
      </c>
      <c r="K21" s="38"/>
      <c r="L21" s="38"/>
      <c r="M21" s="135"/>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38"/>
      <c r="M22" s="135"/>
      <c r="S22" s="38"/>
      <c r="T22" s="38"/>
      <c r="U22" s="38"/>
      <c r="V22" s="38"/>
      <c r="W22" s="38"/>
      <c r="X22" s="38"/>
      <c r="Y22" s="38"/>
      <c r="Z22" s="38"/>
      <c r="AA22" s="38"/>
      <c r="AB22" s="38"/>
      <c r="AC22" s="38"/>
      <c r="AD22" s="38"/>
      <c r="AE22" s="38"/>
    </row>
    <row r="23" s="2" customFormat="1" ht="12" customHeight="1">
      <c r="A23" s="38"/>
      <c r="B23" s="44"/>
      <c r="C23" s="38"/>
      <c r="D23" s="133" t="s">
        <v>37</v>
      </c>
      <c r="E23" s="38"/>
      <c r="F23" s="38"/>
      <c r="G23" s="38"/>
      <c r="H23" s="38"/>
      <c r="I23" s="133" t="s">
        <v>27</v>
      </c>
      <c r="J23" s="137" t="s">
        <v>34</v>
      </c>
      <c r="K23" s="38"/>
      <c r="L23" s="38"/>
      <c r="M23" s="135"/>
      <c r="S23" s="38"/>
      <c r="T23" s="38"/>
      <c r="U23" s="38"/>
      <c r="V23" s="38"/>
      <c r="W23" s="38"/>
      <c r="X23" s="38"/>
      <c r="Y23" s="38"/>
      <c r="Z23" s="38"/>
      <c r="AA23" s="38"/>
      <c r="AB23" s="38"/>
      <c r="AC23" s="38"/>
      <c r="AD23" s="38"/>
      <c r="AE23" s="38"/>
    </row>
    <row r="24" s="2" customFormat="1" ht="18" customHeight="1">
      <c r="A24" s="38"/>
      <c r="B24" s="44"/>
      <c r="C24" s="38"/>
      <c r="D24" s="38"/>
      <c r="E24" s="137" t="s">
        <v>35</v>
      </c>
      <c r="F24" s="38"/>
      <c r="G24" s="38"/>
      <c r="H24" s="38"/>
      <c r="I24" s="133" t="s">
        <v>30</v>
      </c>
      <c r="J24" s="137" t="s">
        <v>36</v>
      </c>
      <c r="K24" s="38"/>
      <c r="L24" s="38"/>
      <c r="M24" s="135"/>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38"/>
      <c r="M25" s="135"/>
      <c r="S25" s="38"/>
      <c r="T25" s="38"/>
      <c r="U25" s="38"/>
      <c r="V25" s="38"/>
      <c r="W25" s="38"/>
      <c r="X25" s="38"/>
      <c r="Y25" s="38"/>
      <c r="Z25" s="38"/>
      <c r="AA25" s="38"/>
      <c r="AB25" s="38"/>
      <c r="AC25" s="38"/>
      <c r="AD25" s="38"/>
      <c r="AE25" s="38"/>
    </row>
    <row r="26" s="2" customFormat="1" ht="12" customHeight="1">
      <c r="A26" s="38"/>
      <c r="B26" s="44"/>
      <c r="C26" s="38"/>
      <c r="D26" s="133" t="s">
        <v>38</v>
      </c>
      <c r="E26" s="38"/>
      <c r="F26" s="38"/>
      <c r="G26" s="38"/>
      <c r="H26" s="38"/>
      <c r="I26" s="38"/>
      <c r="J26" s="38"/>
      <c r="K26" s="38"/>
      <c r="L26" s="38"/>
      <c r="M26" s="135"/>
      <c r="S26" s="38"/>
      <c r="T26" s="38"/>
      <c r="U26" s="38"/>
      <c r="V26" s="38"/>
      <c r="W26" s="38"/>
      <c r="X26" s="38"/>
      <c r="Y26" s="38"/>
      <c r="Z26" s="38"/>
      <c r="AA26" s="38"/>
      <c r="AB26" s="38"/>
      <c r="AC26" s="38"/>
      <c r="AD26" s="38"/>
      <c r="AE26" s="38"/>
    </row>
    <row r="27" s="8" customFormat="1" ht="16.5" customHeight="1">
      <c r="A27" s="139"/>
      <c r="B27" s="140"/>
      <c r="C27" s="139"/>
      <c r="D27" s="139"/>
      <c r="E27" s="141" t="s">
        <v>20</v>
      </c>
      <c r="F27" s="141"/>
      <c r="G27" s="141"/>
      <c r="H27" s="141"/>
      <c r="I27" s="139"/>
      <c r="J27" s="139"/>
      <c r="K27" s="139"/>
      <c r="L27" s="139"/>
      <c r="M27" s="142"/>
      <c r="S27" s="139"/>
      <c r="T27" s="139"/>
      <c r="U27" s="139"/>
      <c r="V27" s="139"/>
      <c r="W27" s="139"/>
      <c r="X27" s="139"/>
      <c r="Y27" s="139"/>
      <c r="Z27" s="139"/>
      <c r="AA27" s="139"/>
      <c r="AB27" s="139"/>
      <c r="AC27" s="139"/>
      <c r="AD27" s="139"/>
      <c r="AE27" s="139"/>
    </row>
    <row r="28" s="2" customFormat="1" ht="6.96" customHeight="1">
      <c r="A28" s="38"/>
      <c r="B28" s="44"/>
      <c r="C28" s="38"/>
      <c r="D28" s="38"/>
      <c r="E28" s="38"/>
      <c r="F28" s="38"/>
      <c r="G28" s="38"/>
      <c r="H28" s="38"/>
      <c r="I28" s="38"/>
      <c r="J28" s="38"/>
      <c r="K28" s="38"/>
      <c r="L28" s="38"/>
      <c r="M28" s="135"/>
      <c r="S28" s="38"/>
      <c r="T28" s="38"/>
      <c r="U28" s="38"/>
      <c r="V28" s="38"/>
      <c r="W28" s="38"/>
      <c r="X28" s="38"/>
      <c r="Y28" s="38"/>
      <c r="Z28" s="38"/>
      <c r="AA28" s="38"/>
      <c r="AB28" s="38"/>
      <c r="AC28" s="38"/>
      <c r="AD28" s="38"/>
      <c r="AE28" s="38"/>
    </row>
    <row r="29" s="2" customFormat="1" ht="6.96" customHeight="1">
      <c r="A29" s="38"/>
      <c r="B29" s="44"/>
      <c r="C29" s="38"/>
      <c r="D29" s="143"/>
      <c r="E29" s="143"/>
      <c r="F29" s="143"/>
      <c r="G29" s="143"/>
      <c r="H29" s="143"/>
      <c r="I29" s="143"/>
      <c r="J29" s="143"/>
      <c r="K29" s="143"/>
      <c r="L29" s="143"/>
      <c r="M29" s="135"/>
      <c r="S29" s="38"/>
      <c r="T29" s="38"/>
      <c r="U29" s="38"/>
      <c r="V29" s="38"/>
      <c r="W29" s="38"/>
      <c r="X29" s="38"/>
      <c r="Y29" s="38"/>
      <c r="Z29" s="38"/>
      <c r="AA29" s="38"/>
      <c r="AB29" s="38"/>
      <c r="AC29" s="38"/>
      <c r="AD29" s="38"/>
      <c r="AE29" s="38"/>
    </row>
    <row r="30" s="2" customFormat="1">
      <c r="A30" s="38"/>
      <c r="B30" s="44"/>
      <c r="C30" s="38"/>
      <c r="D30" s="38"/>
      <c r="E30" s="133" t="s">
        <v>96</v>
      </c>
      <c r="F30" s="38"/>
      <c r="G30" s="38"/>
      <c r="H30" s="38"/>
      <c r="I30" s="38"/>
      <c r="J30" s="38"/>
      <c r="K30" s="144">
        <f>I61</f>
        <v>0</v>
      </c>
      <c r="L30" s="38"/>
      <c r="M30" s="135"/>
      <c r="S30" s="38"/>
      <c r="T30" s="38"/>
      <c r="U30" s="38"/>
      <c r="V30" s="38"/>
      <c r="W30" s="38"/>
      <c r="X30" s="38"/>
      <c r="Y30" s="38"/>
      <c r="Z30" s="38"/>
      <c r="AA30" s="38"/>
      <c r="AB30" s="38"/>
      <c r="AC30" s="38"/>
      <c r="AD30" s="38"/>
      <c r="AE30" s="38"/>
    </row>
    <row r="31" s="2" customFormat="1">
      <c r="A31" s="38"/>
      <c r="B31" s="44"/>
      <c r="C31" s="38"/>
      <c r="D31" s="38"/>
      <c r="E31" s="133" t="s">
        <v>97</v>
      </c>
      <c r="F31" s="38"/>
      <c r="G31" s="38"/>
      <c r="H31" s="38"/>
      <c r="I31" s="38"/>
      <c r="J31" s="38"/>
      <c r="K31" s="144">
        <f>J61</f>
        <v>0</v>
      </c>
      <c r="L31" s="38"/>
      <c r="M31" s="135"/>
      <c r="S31" s="38"/>
      <c r="T31" s="38"/>
      <c r="U31" s="38"/>
      <c r="V31" s="38"/>
      <c r="W31" s="38"/>
      <c r="X31" s="38"/>
      <c r="Y31" s="38"/>
      <c r="Z31" s="38"/>
      <c r="AA31" s="38"/>
      <c r="AB31" s="38"/>
      <c r="AC31" s="38"/>
      <c r="AD31" s="38"/>
      <c r="AE31" s="38"/>
    </row>
    <row r="32" s="2" customFormat="1" ht="25.44" customHeight="1">
      <c r="A32" s="38"/>
      <c r="B32" s="44"/>
      <c r="C32" s="38"/>
      <c r="D32" s="145" t="s">
        <v>40</v>
      </c>
      <c r="E32" s="38"/>
      <c r="F32" s="38"/>
      <c r="G32" s="38"/>
      <c r="H32" s="38"/>
      <c r="I32" s="38"/>
      <c r="J32" s="38"/>
      <c r="K32" s="146">
        <f>ROUND(K90, 2)</f>
        <v>0</v>
      </c>
      <c r="L32" s="38"/>
      <c r="M32" s="135"/>
      <c r="S32" s="38"/>
      <c r="T32" s="38"/>
      <c r="U32" s="38"/>
      <c r="V32" s="38"/>
      <c r="W32" s="38"/>
      <c r="X32" s="38"/>
      <c r="Y32" s="38"/>
      <c r="Z32" s="38"/>
      <c r="AA32" s="38"/>
      <c r="AB32" s="38"/>
      <c r="AC32" s="38"/>
      <c r="AD32" s="38"/>
      <c r="AE32" s="38"/>
    </row>
    <row r="33" s="2" customFormat="1" ht="6.96" customHeight="1">
      <c r="A33" s="38"/>
      <c r="B33" s="44"/>
      <c r="C33" s="38"/>
      <c r="D33" s="143"/>
      <c r="E33" s="143"/>
      <c r="F33" s="143"/>
      <c r="G33" s="143"/>
      <c r="H33" s="143"/>
      <c r="I33" s="143"/>
      <c r="J33" s="143"/>
      <c r="K33" s="143"/>
      <c r="L33" s="143"/>
      <c r="M33" s="135"/>
      <c r="S33" s="38"/>
      <c r="T33" s="38"/>
      <c r="U33" s="38"/>
      <c r="V33" s="38"/>
      <c r="W33" s="38"/>
      <c r="X33" s="38"/>
      <c r="Y33" s="38"/>
      <c r="Z33" s="38"/>
      <c r="AA33" s="38"/>
      <c r="AB33" s="38"/>
      <c r="AC33" s="38"/>
      <c r="AD33" s="38"/>
      <c r="AE33" s="38"/>
    </row>
    <row r="34" s="2" customFormat="1" ht="14.4" customHeight="1">
      <c r="A34" s="38"/>
      <c r="B34" s="44"/>
      <c r="C34" s="38"/>
      <c r="D34" s="38"/>
      <c r="E34" s="38"/>
      <c r="F34" s="147" t="s">
        <v>42</v>
      </c>
      <c r="G34" s="38"/>
      <c r="H34" s="38"/>
      <c r="I34" s="147" t="s">
        <v>41</v>
      </c>
      <c r="J34" s="38"/>
      <c r="K34" s="147" t="s">
        <v>43</v>
      </c>
      <c r="L34" s="38"/>
      <c r="M34" s="135"/>
      <c r="S34" s="38"/>
      <c r="T34" s="38"/>
      <c r="U34" s="38"/>
      <c r="V34" s="38"/>
      <c r="W34" s="38"/>
      <c r="X34" s="38"/>
      <c r="Y34" s="38"/>
      <c r="Z34" s="38"/>
      <c r="AA34" s="38"/>
      <c r="AB34" s="38"/>
      <c r="AC34" s="38"/>
      <c r="AD34" s="38"/>
      <c r="AE34" s="38"/>
    </row>
    <row r="35" s="2" customFormat="1" ht="14.4" customHeight="1">
      <c r="A35" s="38"/>
      <c r="B35" s="44"/>
      <c r="C35" s="38"/>
      <c r="D35" s="148" t="s">
        <v>44</v>
      </c>
      <c r="E35" s="133" t="s">
        <v>45</v>
      </c>
      <c r="F35" s="144">
        <f>ROUND((SUM(BE90:BE206)),  2)</f>
        <v>0</v>
      </c>
      <c r="G35" s="38"/>
      <c r="H35" s="38"/>
      <c r="I35" s="149">
        <v>0.20999999999999999</v>
      </c>
      <c r="J35" s="38"/>
      <c r="K35" s="144">
        <f>ROUND(((SUM(BE90:BE206))*I35),  2)</f>
        <v>0</v>
      </c>
      <c r="L35" s="38"/>
      <c r="M35" s="135"/>
      <c r="S35" s="38"/>
      <c r="T35" s="38"/>
      <c r="U35" s="38"/>
      <c r="V35" s="38"/>
      <c r="W35" s="38"/>
      <c r="X35" s="38"/>
      <c r="Y35" s="38"/>
      <c r="Z35" s="38"/>
      <c r="AA35" s="38"/>
      <c r="AB35" s="38"/>
      <c r="AC35" s="38"/>
      <c r="AD35" s="38"/>
      <c r="AE35" s="38"/>
    </row>
    <row r="36" s="2" customFormat="1" ht="14.4" customHeight="1">
      <c r="A36" s="38"/>
      <c r="B36" s="44"/>
      <c r="C36" s="38"/>
      <c r="D36" s="38"/>
      <c r="E36" s="133" t="s">
        <v>46</v>
      </c>
      <c r="F36" s="144">
        <f>ROUND((SUM(BF90:BF206)),  2)</f>
        <v>0</v>
      </c>
      <c r="G36" s="38"/>
      <c r="H36" s="38"/>
      <c r="I36" s="149">
        <v>0.14999999999999999</v>
      </c>
      <c r="J36" s="38"/>
      <c r="K36" s="144">
        <f>ROUND(((SUM(BF90:BF206))*I36),  2)</f>
        <v>0</v>
      </c>
      <c r="L36" s="38"/>
      <c r="M36" s="135"/>
      <c r="S36" s="38"/>
      <c r="T36" s="38"/>
      <c r="U36" s="38"/>
      <c r="V36" s="38"/>
      <c r="W36" s="38"/>
      <c r="X36" s="38"/>
      <c r="Y36" s="38"/>
      <c r="Z36" s="38"/>
      <c r="AA36" s="38"/>
      <c r="AB36" s="38"/>
      <c r="AC36" s="38"/>
      <c r="AD36" s="38"/>
      <c r="AE36" s="38"/>
    </row>
    <row r="37" hidden="1" s="2" customFormat="1" ht="14.4" customHeight="1">
      <c r="A37" s="38"/>
      <c r="B37" s="44"/>
      <c r="C37" s="38"/>
      <c r="D37" s="38"/>
      <c r="E37" s="133" t="s">
        <v>47</v>
      </c>
      <c r="F37" s="144">
        <f>ROUND((SUM(BG90:BG206)),  2)</f>
        <v>0</v>
      </c>
      <c r="G37" s="38"/>
      <c r="H37" s="38"/>
      <c r="I37" s="149">
        <v>0.20999999999999999</v>
      </c>
      <c r="J37" s="38"/>
      <c r="K37" s="144">
        <f>0</f>
        <v>0</v>
      </c>
      <c r="L37" s="38"/>
      <c r="M37" s="135"/>
      <c r="S37" s="38"/>
      <c r="T37" s="38"/>
      <c r="U37" s="38"/>
      <c r="V37" s="38"/>
      <c r="W37" s="38"/>
      <c r="X37" s="38"/>
      <c r="Y37" s="38"/>
      <c r="Z37" s="38"/>
      <c r="AA37" s="38"/>
      <c r="AB37" s="38"/>
      <c r="AC37" s="38"/>
      <c r="AD37" s="38"/>
      <c r="AE37" s="38"/>
    </row>
    <row r="38" hidden="1" s="2" customFormat="1" ht="14.4" customHeight="1">
      <c r="A38" s="38"/>
      <c r="B38" s="44"/>
      <c r="C38" s="38"/>
      <c r="D38" s="38"/>
      <c r="E38" s="133" t="s">
        <v>48</v>
      </c>
      <c r="F38" s="144">
        <f>ROUND((SUM(BH90:BH206)),  2)</f>
        <v>0</v>
      </c>
      <c r="G38" s="38"/>
      <c r="H38" s="38"/>
      <c r="I38" s="149">
        <v>0.14999999999999999</v>
      </c>
      <c r="J38" s="38"/>
      <c r="K38" s="144">
        <f>0</f>
        <v>0</v>
      </c>
      <c r="L38" s="38"/>
      <c r="M38" s="135"/>
      <c r="S38" s="38"/>
      <c r="T38" s="38"/>
      <c r="U38" s="38"/>
      <c r="V38" s="38"/>
      <c r="W38" s="38"/>
      <c r="X38" s="38"/>
      <c r="Y38" s="38"/>
      <c r="Z38" s="38"/>
      <c r="AA38" s="38"/>
      <c r="AB38" s="38"/>
      <c r="AC38" s="38"/>
      <c r="AD38" s="38"/>
      <c r="AE38" s="38"/>
    </row>
    <row r="39" hidden="1" s="2" customFormat="1" ht="14.4" customHeight="1">
      <c r="A39" s="38"/>
      <c r="B39" s="44"/>
      <c r="C39" s="38"/>
      <c r="D39" s="38"/>
      <c r="E39" s="133" t="s">
        <v>49</v>
      </c>
      <c r="F39" s="144">
        <f>ROUND((SUM(BI90:BI206)),  2)</f>
        <v>0</v>
      </c>
      <c r="G39" s="38"/>
      <c r="H39" s="38"/>
      <c r="I39" s="149">
        <v>0</v>
      </c>
      <c r="J39" s="38"/>
      <c r="K39" s="144">
        <f>0</f>
        <v>0</v>
      </c>
      <c r="L39" s="38"/>
      <c r="M39" s="13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38"/>
      <c r="M40" s="135"/>
      <c r="S40" s="38"/>
      <c r="T40" s="38"/>
      <c r="U40" s="38"/>
      <c r="V40" s="38"/>
      <c r="W40" s="38"/>
      <c r="X40" s="38"/>
      <c r="Y40" s="38"/>
      <c r="Z40" s="38"/>
      <c r="AA40" s="38"/>
      <c r="AB40" s="38"/>
      <c r="AC40" s="38"/>
      <c r="AD40" s="38"/>
      <c r="AE40" s="38"/>
    </row>
    <row r="41" s="2" customFormat="1" ht="25.44" customHeight="1">
      <c r="A41" s="38"/>
      <c r="B41" s="44"/>
      <c r="C41" s="150"/>
      <c r="D41" s="151" t="s">
        <v>50</v>
      </c>
      <c r="E41" s="152"/>
      <c r="F41" s="152"/>
      <c r="G41" s="153" t="s">
        <v>51</v>
      </c>
      <c r="H41" s="154" t="s">
        <v>52</v>
      </c>
      <c r="I41" s="152"/>
      <c r="J41" s="152"/>
      <c r="K41" s="155">
        <f>SUM(K32:K39)</f>
        <v>0</v>
      </c>
      <c r="L41" s="156"/>
      <c r="M41" s="135"/>
      <c r="S41" s="38"/>
      <c r="T41" s="38"/>
      <c r="U41" s="38"/>
      <c r="V41" s="38"/>
      <c r="W41" s="38"/>
      <c r="X41" s="38"/>
      <c r="Y41" s="38"/>
      <c r="Z41" s="38"/>
      <c r="AA41" s="38"/>
      <c r="AB41" s="38"/>
      <c r="AC41" s="38"/>
      <c r="AD41" s="38"/>
      <c r="AE41" s="38"/>
    </row>
    <row r="42" s="2" customFormat="1" ht="14.4" customHeight="1">
      <c r="A42" s="38"/>
      <c r="B42" s="157"/>
      <c r="C42" s="158"/>
      <c r="D42" s="158"/>
      <c r="E42" s="158"/>
      <c r="F42" s="158"/>
      <c r="G42" s="158"/>
      <c r="H42" s="158"/>
      <c r="I42" s="158"/>
      <c r="J42" s="158"/>
      <c r="K42" s="158"/>
      <c r="L42" s="158"/>
      <c r="M42" s="135"/>
      <c r="S42" s="38"/>
      <c r="T42" s="38"/>
      <c r="U42" s="38"/>
      <c r="V42" s="38"/>
      <c r="W42" s="38"/>
      <c r="X42" s="38"/>
      <c r="Y42" s="38"/>
      <c r="Z42" s="38"/>
      <c r="AA42" s="38"/>
      <c r="AB42" s="38"/>
      <c r="AC42" s="38"/>
      <c r="AD42" s="38"/>
      <c r="AE42" s="38"/>
    </row>
    <row r="46" s="2" customFormat="1" ht="6.96" customHeight="1">
      <c r="A46" s="38"/>
      <c r="B46" s="159"/>
      <c r="C46" s="160"/>
      <c r="D46" s="160"/>
      <c r="E46" s="160"/>
      <c r="F46" s="160"/>
      <c r="G46" s="160"/>
      <c r="H46" s="160"/>
      <c r="I46" s="160"/>
      <c r="J46" s="160"/>
      <c r="K46" s="160"/>
      <c r="L46" s="160"/>
      <c r="M46" s="135"/>
      <c r="S46" s="38"/>
      <c r="T46" s="38"/>
      <c r="U46" s="38"/>
      <c r="V46" s="38"/>
      <c r="W46" s="38"/>
      <c r="X46" s="38"/>
      <c r="Y46" s="38"/>
      <c r="Z46" s="38"/>
      <c r="AA46" s="38"/>
      <c r="AB46" s="38"/>
      <c r="AC46" s="38"/>
      <c r="AD46" s="38"/>
      <c r="AE46" s="38"/>
    </row>
    <row r="47" s="2" customFormat="1" ht="24.96" customHeight="1">
      <c r="A47" s="38"/>
      <c r="B47" s="39"/>
      <c r="C47" s="23" t="s">
        <v>98</v>
      </c>
      <c r="D47" s="40"/>
      <c r="E47" s="40"/>
      <c r="F47" s="40"/>
      <c r="G47" s="40"/>
      <c r="H47" s="40"/>
      <c r="I47" s="40"/>
      <c r="J47" s="40"/>
      <c r="K47" s="40"/>
      <c r="L47" s="40"/>
      <c r="M47" s="135"/>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40"/>
      <c r="M48" s="135"/>
      <c r="S48" s="38"/>
      <c r="T48" s="38"/>
      <c r="U48" s="38"/>
      <c r="V48" s="38"/>
      <c r="W48" s="38"/>
      <c r="X48" s="38"/>
      <c r="Y48" s="38"/>
      <c r="Z48" s="38"/>
      <c r="AA48" s="38"/>
      <c r="AB48" s="38"/>
      <c r="AC48" s="38"/>
      <c r="AD48" s="38"/>
      <c r="AE48" s="38"/>
    </row>
    <row r="49" s="2" customFormat="1" ht="12" customHeight="1">
      <c r="A49" s="38"/>
      <c r="B49" s="39"/>
      <c r="C49" s="32" t="s">
        <v>17</v>
      </c>
      <c r="D49" s="40"/>
      <c r="E49" s="40"/>
      <c r="F49" s="40"/>
      <c r="G49" s="40"/>
      <c r="H49" s="40"/>
      <c r="I49" s="40"/>
      <c r="J49" s="40"/>
      <c r="K49" s="40"/>
      <c r="L49" s="40"/>
      <c r="M49" s="135"/>
      <c r="S49" s="38"/>
      <c r="T49" s="38"/>
      <c r="U49" s="38"/>
      <c r="V49" s="38"/>
      <c r="W49" s="38"/>
      <c r="X49" s="38"/>
      <c r="Y49" s="38"/>
      <c r="Z49" s="38"/>
      <c r="AA49" s="38"/>
      <c r="AB49" s="38"/>
      <c r="AC49" s="38"/>
      <c r="AD49" s="38"/>
      <c r="AE49" s="38"/>
    </row>
    <row r="50" s="2" customFormat="1" ht="16.5" customHeight="1">
      <c r="A50" s="38"/>
      <c r="B50" s="39"/>
      <c r="C50" s="40"/>
      <c r="D50" s="40"/>
      <c r="E50" s="161" t="str">
        <f>E7</f>
        <v>Realizace SZ Košatka n. O. - C5 (1. část) + P26 + O6</v>
      </c>
      <c r="F50" s="32"/>
      <c r="G50" s="32"/>
      <c r="H50" s="32"/>
      <c r="I50" s="40"/>
      <c r="J50" s="40"/>
      <c r="K50" s="40"/>
      <c r="L50" s="40"/>
      <c r="M50" s="135"/>
      <c r="S50" s="38"/>
      <c r="T50" s="38"/>
      <c r="U50" s="38"/>
      <c r="V50" s="38"/>
      <c r="W50" s="38"/>
      <c r="X50" s="38"/>
      <c r="Y50" s="38"/>
      <c r="Z50" s="38"/>
      <c r="AA50" s="38"/>
      <c r="AB50" s="38"/>
      <c r="AC50" s="38"/>
      <c r="AD50" s="38"/>
      <c r="AE50" s="38"/>
    </row>
    <row r="51" s="2" customFormat="1" ht="12" customHeight="1">
      <c r="A51" s="38"/>
      <c r="B51" s="39"/>
      <c r="C51" s="32" t="s">
        <v>94</v>
      </c>
      <c r="D51" s="40"/>
      <c r="E51" s="40"/>
      <c r="F51" s="40"/>
      <c r="G51" s="40"/>
      <c r="H51" s="40"/>
      <c r="I51" s="40"/>
      <c r="J51" s="40"/>
      <c r="K51" s="40"/>
      <c r="L51" s="40"/>
      <c r="M51" s="135"/>
      <c r="S51" s="38"/>
      <c r="T51" s="38"/>
      <c r="U51" s="38"/>
      <c r="V51" s="38"/>
      <c r="W51" s="38"/>
      <c r="X51" s="38"/>
      <c r="Y51" s="38"/>
      <c r="Z51" s="38"/>
      <c r="AA51" s="38"/>
      <c r="AB51" s="38"/>
      <c r="AC51" s="38"/>
      <c r="AD51" s="38"/>
      <c r="AE51" s="38"/>
    </row>
    <row r="52" s="2" customFormat="1" ht="16.5" customHeight="1">
      <c r="A52" s="38"/>
      <c r="B52" s="39"/>
      <c r="C52" s="40"/>
      <c r="D52" s="40"/>
      <c r="E52" s="69" t="str">
        <f>E9</f>
        <v>SO 105 - 003.02 - Příkop O6</v>
      </c>
      <c r="F52" s="40"/>
      <c r="G52" s="40"/>
      <c r="H52" s="40"/>
      <c r="I52" s="40"/>
      <c r="J52" s="40"/>
      <c r="K52" s="40"/>
      <c r="L52" s="40"/>
      <c r="M52" s="135"/>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40"/>
      <c r="M53" s="135"/>
      <c r="S53" s="38"/>
      <c r="T53" s="38"/>
      <c r="U53" s="38"/>
      <c r="V53" s="38"/>
      <c r="W53" s="38"/>
      <c r="X53" s="38"/>
      <c r="Y53" s="38"/>
      <c r="Z53" s="38"/>
      <c r="AA53" s="38"/>
      <c r="AB53" s="38"/>
      <c r="AC53" s="38"/>
      <c r="AD53" s="38"/>
      <c r="AE53" s="38"/>
    </row>
    <row r="54" s="2" customFormat="1" ht="12" customHeight="1">
      <c r="A54" s="38"/>
      <c r="B54" s="39"/>
      <c r="C54" s="32" t="s">
        <v>22</v>
      </c>
      <c r="D54" s="40"/>
      <c r="E54" s="40"/>
      <c r="F54" s="27" t="str">
        <f>F12</f>
        <v>Obec Stará Ves nad Ondřejnicí</v>
      </c>
      <c r="G54" s="40"/>
      <c r="H54" s="40"/>
      <c r="I54" s="32" t="s">
        <v>24</v>
      </c>
      <c r="J54" s="72" t="str">
        <f>IF(J12="","",J12)</f>
        <v>8. 10. 2021</v>
      </c>
      <c r="K54" s="40"/>
      <c r="L54" s="40"/>
      <c r="M54" s="135"/>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40"/>
      <c r="M55" s="135"/>
      <c r="S55" s="38"/>
      <c r="T55" s="38"/>
      <c r="U55" s="38"/>
      <c r="V55" s="38"/>
      <c r="W55" s="38"/>
      <c r="X55" s="38"/>
      <c r="Y55" s="38"/>
      <c r="Z55" s="38"/>
      <c r="AA55" s="38"/>
      <c r="AB55" s="38"/>
      <c r="AC55" s="38"/>
      <c r="AD55" s="38"/>
      <c r="AE55" s="38"/>
    </row>
    <row r="56" s="2" customFormat="1" ht="25.65" customHeight="1">
      <c r="A56" s="38"/>
      <c r="B56" s="39"/>
      <c r="C56" s="32" t="s">
        <v>26</v>
      </c>
      <c r="D56" s="40"/>
      <c r="E56" s="40"/>
      <c r="F56" s="27" t="str">
        <f>E15</f>
        <v>ČR-SPÚ, KPÚ pro MS kraj, Pobočka Frýdek-Místek</v>
      </c>
      <c r="G56" s="40"/>
      <c r="H56" s="40"/>
      <c r="I56" s="32" t="s">
        <v>33</v>
      </c>
      <c r="J56" s="36" t="str">
        <f>E21</f>
        <v>GEOCENTRUM, spol. s r. o.</v>
      </c>
      <c r="K56" s="40"/>
      <c r="L56" s="40"/>
      <c r="M56" s="135"/>
      <c r="S56" s="38"/>
      <c r="T56" s="38"/>
      <c r="U56" s="38"/>
      <c r="V56" s="38"/>
      <c r="W56" s="38"/>
      <c r="X56" s="38"/>
      <c r="Y56" s="38"/>
      <c r="Z56" s="38"/>
      <c r="AA56" s="38"/>
      <c r="AB56" s="38"/>
      <c r="AC56" s="38"/>
      <c r="AD56" s="38"/>
      <c r="AE56" s="38"/>
    </row>
    <row r="57" s="2" customFormat="1" ht="25.65" customHeight="1">
      <c r="A57" s="38"/>
      <c r="B57" s="39"/>
      <c r="C57" s="32" t="s">
        <v>31</v>
      </c>
      <c r="D57" s="40"/>
      <c r="E57" s="40"/>
      <c r="F57" s="27" t="str">
        <f>IF(E18="","",E18)</f>
        <v>Vyplň údaj</v>
      </c>
      <c r="G57" s="40"/>
      <c r="H57" s="40"/>
      <c r="I57" s="32" t="s">
        <v>37</v>
      </c>
      <c r="J57" s="36" t="str">
        <f>E24</f>
        <v>GEOCENTRUM, spol. s r. o.</v>
      </c>
      <c r="K57" s="40"/>
      <c r="L57" s="40"/>
      <c r="M57" s="135"/>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40"/>
      <c r="M58" s="135"/>
      <c r="S58" s="38"/>
      <c r="T58" s="38"/>
      <c r="U58" s="38"/>
      <c r="V58" s="38"/>
      <c r="W58" s="38"/>
      <c r="X58" s="38"/>
      <c r="Y58" s="38"/>
      <c r="Z58" s="38"/>
      <c r="AA58" s="38"/>
      <c r="AB58" s="38"/>
      <c r="AC58" s="38"/>
      <c r="AD58" s="38"/>
      <c r="AE58" s="38"/>
    </row>
    <row r="59" s="2" customFormat="1" ht="29.28" customHeight="1">
      <c r="A59" s="38"/>
      <c r="B59" s="39"/>
      <c r="C59" s="162" t="s">
        <v>99</v>
      </c>
      <c r="D59" s="163"/>
      <c r="E59" s="163"/>
      <c r="F59" s="163"/>
      <c r="G59" s="163"/>
      <c r="H59" s="163"/>
      <c r="I59" s="164" t="s">
        <v>100</v>
      </c>
      <c r="J59" s="164" t="s">
        <v>101</v>
      </c>
      <c r="K59" s="164" t="s">
        <v>102</v>
      </c>
      <c r="L59" s="163"/>
      <c r="M59" s="135"/>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40"/>
      <c r="M60" s="135"/>
      <c r="S60" s="38"/>
      <c r="T60" s="38"/>
      <c r="U60" s="38"/>
      <c r="V60" s="38"/>
      <c r="W60" s="38"/>
      <c r="X60" s="38"/>
      <c r="Y60" s="38"/>
      <c r="Z60" s="38"/>
      <c r="AA60" s="38"/>
      <c r="AB60" s="38"/>
      <c r="AC60" s="38"/>
      <c r="AD60" s="38"/>
      <c r="AE60" s="38"/>
    </row>
    <row r="61" s="2" customFormat="1" ht="22.8" customHeight="1">
      <c r="A61" s="38"/>
      <c r="B61" s="39"/>
      <c r="C61" s="165" t="s">
        <v>74</v>
      </c>
      <c r="D61" s="40"/>
      <c r="E61" s="40"/>
      <c r="F61" s="40"/>
      <c r="G61" s="40"/>
      <c r="H61" s="40"/>
      <c r="I61" s="102">
        <f>Q90</f>
        <v>0</v>
      </c>
      <c r="J61" s="102">
        <f>R90</f>
        <v>0</v>
      </c>
      <c r="K61" s="102">
        <f>K90</f>
        <v>0</v>
      </c>
      <c r="L61" s="40"/>
      <c r="M61" s="135"/>
      <c r="S61" s="38"/>
      <c r="T61" s="38"/>
      <c r="U61" s="38"/>
      <c r="V61" s="38"/>
      <c r="W61" s="38"/>
      <c r="X61" s="38"/>
      <c r="Y61" s="38"/>
      <c r="Z61" s="38"/>
      <c r="AA61" s="38"/>
      <c r="AB61" s="38"/>
      <c r="AC61" s="38"/>
      <c r="AD61" s="38"/>
      <c r="AE61" s="38"/>
      <c r="AU61" s="17" t="s">
        <v>103</v>
      </c>
    </row>
    <row r="62" s="9" customFormat="1" ht="24.96" customHeight="1">
      <c r="A62" s="9"/>
      <c r="B62" s="166"/>
      <c r="C62" s="167"/>
      <c r="D62" s="168" t="s">
        <v>104</v>
      </c>
      <c r="E62" s="169"/>
      <c r="F62" s="169"/>
      <c r="G62" s="169"/>
      <c r="H62" s="169"/>
      <c r="I62" s="170">
        <f>Q91</f>
        <v>0</v>
      </c>
      <c r="J62" s="170">
        <f>R91</f>
        <v>0</v>
      </c>
      <c r="K62" s="170">
        <f>K91</f>
        <v>0</v>
      </c>
      <c r="L62" s="167"/>
      <c r="M62" s="171"/>
      <c r="S62" s="9"/>
      <c r="T62" s="9"/>
      <c r="U62" s="9"/>
      <c r="V62" s="9"/>
      <c r="W62" s="9"/>
      <c r="X62" s="9"/>
      <c r="Y62" s="9"/>
      <c r="Z62" s="9"/>
      <c r="AA62" s="9"/>
      <c r="AB62" s="9"/>
      <c r="AC62" s="9"/>
      <c r="AD62" s="9"/>
      <c r="AE62" s="9"/>
    </row>
    <row r="63" s="10" customFormat="1" ht="19.92" customHeight="1">
      <c r="A63" s="10"/>
      <c r="B63" s="172"/>
      <c r="C63" s="173"/>
      <c r="D63" s="174" t="s">
        <v>105</v>
      </c>
      <c r="E63" s="175"/>
      <c r="F63" s="175"/>
      <c r="G63" s="175"/>
      <c r="H63" s="175"/>
      <c r="I63" s="176">
        <f>Q92</f>
        <v>0</v>
      </c>
      <c r="J63" s="176">
        <f>R92</f>
        <v>0</v>
      </c>
      <c r="K63" s="176">
        <f>K92</f>
        <v>0</v>
      </c>
      <c r="L63" s="173"/>
      <c r="M63" s="177"/>
      <c r="S63" s="10"/>
      <c r="T63" s="10"/>
      <c r="U63" s="10"/>
      <c r="V63" s="10"/>
      <c r="W63" s="10"/>
      <c r="X63" s="10"/>
      <c r="Y63" s="10"/>
      <c r="Z63" s="10"/>
      <c r="AA63" s="10"/>
      <c r="AB63" s="10"/>
      <c r="AC63" s="10"/>
      <c r="AD63" s="10"/>
      <c r="AE63" s="10"/>
    </row>
    <row r="64" s="10" customFormat="1" ht="19.92" customHeight="1">
      <c r="A64" s="10"/>
      <c r="B64" s="172"/>
      <c r="C64" s="173"/>
      <c r="D64" s="174" t="s">
        <v>106</v>
      </c>
      <c r="E64" s="175"/>
      <c r="F64" s="175"/>
      <c r="G64" s="175"/>
      <c r="H64" s="175"/>
      <c r="I64" s="176">
        <f>Q150</f>
        <v>0</v>
      </c>
      <c r="J64" s="176">
        <f>R150</f>
        <v>0</v>
      </c>
      <c r="K64" s="176">
        <f>K150</f>
        <v>0</v>
      </c>
      <c r="L64" s="173"/>
      <c r="M64" s="177"/>
      <c r="S64" s="10"/>
      <c r="T64" s="10"/>
      <c r="U64" s="10"/>
      <c r="V64" s="10"/>
      <c r="W64" s="10"/>
      <c r="X64" s="10"/>
      <c r="Y64" s="10"/>
      <c r="Z64" s="10"/>
      <c r="AA64" s="10"/>
      <c r="AB64" s="10"/>
      <c r="AC64" s="10"/>
      <c r="AD64" s="10"/>
      <c r="AE64" s="10"/>
    </row>
    <row r="65" s="10" customFormat="1" ht="19.92" customHeight="1">
      <c r="A65" s="10"/>
      <c r="B65" s="172"/>
      <c r="C65" s="173"/>
      <c r="D65" s="174" t="s">
        <v>112</v>
      </c>
      <c r="E65" s="175"/>
      <c r="F65" s="175"/>
      <c r="G65" s="175"/>
      <c r="H65" s="175"/>
      <c r="I65" s="176">
        <f>Q154</f>
        <v>0</v>
      </c>
      <c r="J65" s="176">
        <f>R154</f>
        <v>0</v>
      </c>
      <c r="K65" s="176">
        <f>K154</f>
        <v>0</v>
      </c>
      <c r="L65" s="173"/>
      <c r="M65" s="177"/>
      <c r="S65" s="10"/>
      <c r="T65" s="10"/>
      <c r="U65" s="10"/>
      <c r="V65" s="10"/>
      <c r="W65" s="10"/>
      <c r="X65" s="10"/>
      <c r="Y65" s="10"/>
      <c r="Z65" s="10"/>
      <c r="AA65" s="10"/>
      <c r="AB65" s="10"/>
      <c r="AC65" s="10"/>
      <c r="AD65" s="10"/>
      <c r="AE65" s="10"/>
    </row>
    <row r="66" s="9" customFormat="1" ht="24.96" customHeight="1">
      <c r="A66" s="9"/>
      <c r="B66" s="166"/>
      <c r="C66" s="167"/>
      <c r="D66" s="168" t="s">
        <v>113</v>
      </c>
      <c r="E66" s="169"/>
      <c r="F66" s="169"/>
      <c r="G66" s="169"/>
      <c r="H66" s="169"/>
      <c r="I66" s="170">
        <f>Q157</f>
        <v>0</v>
      </c>
      <c r="J66" s="170">
        <f>R157</f>
        <v>0</v>
      </c>
      <c r="K66" s="170">
        <f>K157</f>
        <v>0</v>
      </c>
      <c r="L66" s="167"/>
      <c r="M66" s="171"/>
      <c r="S66" s="9"/>
      <c r="T66" s="9"/>
      <c r="U66" s="9"/>
      <c r="V66" s="9"/>
      <c r="W66" s="9"/>
      <c r="X66" s="9"/>
      <c r="Y66" s="9"/>
      <c r="Z66" s="9"/>
      <c r="AA66" s="9"/>
      <c r="AB66" s="9"/>
      <c r="AC66" s="9"/>
      <c r="AD66" s="9"/>
      <c r="AE66" s="9"/>
    </row>
    <row r="67" s="10" customFormat="1" ht="19.92" customHeight="1">
      <c r="A67" s="10"/>
      <c r="B67" s="172"/>
      <c r="C67" s="173"/>
      <c r="D67" s="174" t="s">
        <v>114</v>
      </c>
      <c r="E67" s="175"/>
      <c r="F67" s="175"/>
      <c r="G67" s="175"/>
      <c r="H67" s="175"/>
      <c r="I67" s="176">
        <f>Q158</f>
        <v>0</v>
      </c>
      <c r="J67" s="176">
        <f>R158</f>
        <v>0</v>
      </c>
      <c r="K67" s="176">
        <f>K158</f>
        <v>0</v>
      </c>
      <c r="L67" s="173"/>
      <c r="M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6">
        <f>Q180</f>
        <v>0</v>
      </c>
      <c r="J68" s="176">
        <f>R180</f>
        <v>0</v>
      </c>
      <c r="K68" s="176">
        <f>K180</f>
        <v>0</v>
      </c>
      <c r="L68" s="173"/>
      <c r="M68" s="177"/>
      <c r="S68" s="10"/>
      <c r="T68" s="10"/>
      <c r="U68" s="10"/>
      <c r="V68" s="10"/>
      <c r="W68" s="10"/>
      <c r="X68" s="10"/>
      <c r="Y68" s="10"/>
      <c r="Z68" s="10"/>
      <c r="AA68" s="10"/>
      <c r="AB68" s="10"/>
      <c r="AC68" s="10"/>
      <c r="AD68" s="10"/>
      <c r="AE68" s="10"/>
    </row>
    <row r="69" s="10" customFormat="1" ht="19.92" customHeight="1">
      <c r="A69" s="10"/>
      <c r="B69" s="172"/>
      <c r="C69" s="173"/>
      <c r="D69" s="174" t="s">
        <v>117</v>
      </c>
      <c r="E69" s="175"/>
      <c r="F69" s="175"/>
      <c r="G69" s="175"/>
      <c r="H69" s="175"/>
      <c r="I69" s="176">
        <f>Q197</f>
        <v>0</v>
      </c>
      <c r="J69" s="176">
        <f>R197</f>
        <v>0</v>
      </c>
      <c r="K69" s="176">
        <f>K197</f>
        <v>0</v>
      </c>
      <c r="L69" s="173"/>
      <c r="M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6">
        <f>Q203</f>
        <v>0</v>
      </c>
      <c r="J70" s="176">
        <f>R203</f>
        <v>0</v>
      </c>
      <c r="K70" s="176">
        <f>K203</f>
        <v>0</v>
      </c>
      <c r="L70" s="173"/>
      <c r="M70" s="177"/>
      <c r="S70" s="10"/>
      <c r="T70" s="10"/>
      <c r="U70" s="10"/>
      <c r="V70" s="10"/>
      <c r="W70" s="10"/>
      <c r="X70" s="10"/>
      <c r="Y70" s="10"/>
      <c r="Z70" s="10"/>
      <c r="AA70" s="10"/>
      <c r="AB70" s="10"/>
      <c r="AC70" s="10"/>
      <c r="AD70" s="10"/>
      <c r="AE70" s="10"/>
    </row>
    <row r="71" s="2" customFormat="1" ht="21.84" customHeight="1">
      <c r="A71" s="38"/>
      <c r="B71" s="39"/>
      <c r="C71" s="40"/>
      <c r="D71" s="40"/>
      <c r="E71" s="40"/>
      <c r="F71" s="40"/>
      <c r="G71" s="40"/>
      <c r="H71" s="40"/>
      <c r="I71" s="40"/>
      <c r="J71" s="40"/>
      <c r="K71" s="40"/>
      <c r="L71" s="40"/>
      <c r="M71" s="135"/>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60"/>
      <c r="J72" s="60"/>
      <c r="K72" s="60"/>
      <c r="L72" s="60"/>
      <c r="M72" s="135"/>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62"/>
      <c r="J76" s="62"/>
      <c r="K76" s="62"/>
      <c r="L76" s="62"/>
      <c r="M76" s="135"/>
      <c r="S76" s="38"/>
      <c r="T76" s="38"/>
      <c r="U76" s="38"/>
      <c r="V76" s="38"/>
      <c r="W76" s="38"/>
      <c r="X76" s="38"/>
      <c r="Y76" s="38"/>
      <c r="Z76" s="38"/>
      <c r="AA76" s="38"/>
      <c r="AB76" s="38"/>
      <c r="AC76" s="38"/>
      <c r="AD76" s="38"/>
      <c r="AE76" s="38"/>
    </row>
    <row r="77" s="2" customFormat="1" ht="24.96" customHeight="1">
      <c r="A77" s="38"/>
      <c r="B77" s="39"/>
      <c r="C77" s="23" t="s">
        <v>119</v>
      </c>
      <c r="D77" s="40"/>
      <c r="E77" s="40"/>
      <c r="F77" s="40"/>
      <c r="G77" s="40"/>
      <c r="H77" s="40"/>
      <c r="I77" s="40"/>
      <c r="J77" s="40"/>
      <c r="K77" s="40"/>
      <c r="L77" s="40"/>
      <c r="M77" s="135"/>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40"/>
      <c r="M78" s="135"/>
      <c r="S78" s="38"/>
      <c r="T78" s="38"/>
      <c r="U78" s="38"/>
      <c r="V78" s="38"/>
      <c r="W78" s="38"/>
      <c r="X78" s="38"/>
      <c r="Y78" s="38"/>
      <c r="Z78" s="38"/>
      <c r="AA78" s="38"/>
      <c r="AB78" s="38"/>
      <c r="AC78" s="38"/>
      <c r="AD78" s="38"/>
      <c r="AE78" s="38"/>
    </row>
    <row r="79" s="2" customFormat="1" ht="12" customHeight="1">
      <c r="A79" s="38"/>
      <c r="B79" s="39"/>
      <c r="C79" s="32" t="s">
        <v>17</v>
      </c>
      <c r="D79" s="40"/>
      <c r="E79" s="40"/>
      <c r="F79" s="40"/>
      <c r="G79" s="40"/>
      <c r="H79" s="40"/>
      <c r="I79" s="40"/>
      <c r="J79" s="40"/>
      <c r="K79" s="40"/>
      <c r="L79" s="40"/>
      <c r="M79" s="135"/>
      <c r="S79" s="38"/>
      <c r="T79" s="38"/>
      <c r="U79" s="38"/>
      <c r="V79" s="38"/>
      <c r="W79" s="38"/>
      <c r="X79" s="38"/>
      <c r="Y79" s="38"/>
      <c r="Z79" s="38"/>
      <c r="AA79" s="38"/>
      <c r="AB79" s="38"/>
      <c r="AC79" s="38"/>
      <c r="AD79" s="38"/>
      <c r="AE79" s="38"/>
    </row>
    <row r="80" s="2" customFormat="1" ht="16.5" customHeight="1">
      <c r="A80" s="38"/>
      <c r="B80" s="39"/>
      <c r="C80" s="40"/>
      <c r="D80" s="40"/>
      <c r="E80" s="161" t="str">
        <f>E7</f>
        <v>Realizace SZ Košatka n. O. - C5 (1. část) + P26 + O6</v>
      </c>
      <c r="F80" s="32"/>
      <c r="G80" s="32"/>
      <c r="H80" s="32"/>
      <c r="I80" s="40"/>
      <c r="J80" s="40"/>
      <c r="K80" s="40"/>
      <c r="L80" s="40"/>
      <c r="M80" s="135"/>
      <c r="S80" s="38"/>
      <c r="T80" s="38"/>
      <c r="U80" s="38"/>
      <c r="V80" s="38"/>
      <c r="W80" s="38"/>
      <c r="X80" s="38"/>
      <c r="Y80" s="38"/>
      <c r="Z80" s="38"/>
      <c r="AA80" s="38"/>
      <c r="AB80" s="38"/>
      <c r="AC80" s="38"/>
      <c r="AD80" s="38"/>
      <c r="AE80" s="38"/>
    </row>
    <row r="81" s="2" customFormat="1" ht="12" customHeight="1">
      <c r="A81" s="38"/>
      <c r="B81" s="39"/>
      <c r="C81" s="32" t="s">
        <v>94</v>
      </c>
      <c r="D81" s="40"/>
      <c r="E81" s="40"/>
      <c r="F81" s="40"/>
      <c r="G81" s="40"/>
      <c r="H81" s="40"/>
      <c r="I81" s="40"/>
      <c r="J81" s="40"/>
      <c r="K81" s="40"/>
      <c r="L81" s="40"/>
      <c r="M81" s="135"/>
      <c r="S81" s="38"/>
      <c r="T81" s="38"/>
      <c r="U81" s="38"/>
      <c r="V81" s="38"/>
      <c r="W81" s="38"/>
      <c r="X81" s="38"/>
      <c r="Y81" s="38"/>
      <c r="Z81" s="38"/>
      <c r="AA81" s="38"/>
      <c r="AB81" s="38"/>
      <c r="AC81" s="38"/>
      <c r="AD81" s="38"/>
      <c r="AE81" s="38"/>
    </row>
    <row r="82" s="2" customFormat="1" ht="16.5" customHeight="1">
      <c r="A82" s="38"/>
      <c r="B82" s="39"/>
      <c r="C82" s="40"/>
      <c r="D82" s="40"/>
      <c r="E82" s="69" t="str">
        <f>E9</f>
        <v>SO 105 - 003.02 - Příkop O6</v>
      </c>
      <c r="F82" s="40"/>
      <c r="G82" s="40"/>
      <c r="H82" s="40"/>
      <c r="I82" s="40"/>
      <c r="J82" s="40"/>
      <c r="K82" s="40"/>
      <c r="L82" s="40"/>
      <c r="M82" s="135"/>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40"/>
      <c r="M83" s="135"/>
      <c r="S83" s="38"/>
      <c r="T83" s="38"/>
      <c r="U83" s="38"/>
      <c r="V83" s="38"/>
      <c r="W83" s="38"/>
      <c r="X83" s="38"/>
      <c r="Y83" s="38"/>
      <c r="Z83" s="38"/>
      <c r="AA83" s="38"/>
      <c r="AB83" s="38"/>
      <c r="AC83" s="38"/>
      <c r="AD83" s="38"/>
      <c r="AE83" s="38"/>
    </row>
    <row r="84" s="2" customFormat="1" ht="12" customHeight="1">
      <c r="A84" s="38"/>
      <c r="B84" s="39"/>
      <c r="C84" s="32" t="s">
        <v>22</v>
      </c>
      <c r="D84" s="40"/>
      <c r="E84" s="40"/>
      <c r="F84" s="27" t="str">
        <f>F12</f>
        <v>Obec Stará Ves nad Ondřejnicí</v>
      </c>
      <c r="G84" s="40"/>
      <c r="H84" s="40"/>
      <c r="I84" s="32" t="s">
        <v>24</v>
      </c>
      <c r="J84" s="72" t="str">
        <f>IF(J12="","",J12)</f>
        <v>8. 10. 2021</v>
      </c>
      <c r="K84" s="40"/>
      <c r="L84" s="40"/>
      <c r="M84" s="135"/>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40"/>
      <c r="M85" s="135"/>
      <c r="S85" s="38"/>
      <c r="T85" s="38"/>
      <c r="U85" s="38"/>
      <c r="V85" s="38"/>
      <c r="W85" s="38"/>
      <c r="X85" s="38"/>
      <c r="Y85" s="38"/>
      <c r="Z85" s="38"/>
      <c r="AA85" s="38"/>
      <c r="AB85" s="38"/>
      <c r="AC85" s="38"/>
      <c r="AD85" s="38"/>
      <c r="AE85" s="38"/>
    </row>
    <row r="86" s="2" customFormat="1" ht="25.65" customHeight="1">
      <c r="A86" s="38"/>
      <c r="B86" s="39"/>
      <c r="C86" s="32" t="s">
        <v>26</v>
      </c>
      <c r="D86" s="40"/>
      <c r="E86" s="40"/>
      <c r="F86" s="27" t="str">
        <f>E15</f>
        <v>ČR-SPÚ, KPÚ pro MS kraj, Pobočka Frýdek-Místek</v>
      </c>
      <c r="G86" s="40"/>
      <c r="H86" s="40"/>
      <c r="I86" s="32" t="s">
        <v>33</v>
      </c>
      <c r="J86" s="36" t="str">
        <f>E21</f>
        <v>GEOCENTRUM, spol. s r. o.</v>
      </c>
      <c r="K86" s="40"/>
      <c r="L86" s="40"/>
      <c r="M86" s="135"/>
      <c r="S86" s="38"/>
      <c r="T86" s="38"/>
      <c r="U86" s="38"/>
      <c r="V86" s="38"/>
      <c r="W86" s="38"/>
      <c r="X86" s="38"/>
      <c r="Y86" s="38"/>
      <c r="Z86" s="38"/>
      <c r="AA86" s="38"/>
      <c r="AB86" s="38"/>
      <c r="AC86" s="38"/>
      <c r="AD86" s="38"/>
      <c r="AE86" s="38"/>
    </row>
    <row r="87" s="2" customFormat="1" ht="25.65" customHeight="1">
      <c r="A87" s="38"/>
      <c r="B87" s="39"/>
      <c r="C87" s="32" t="s">
        <v>31</v>
      </c>
      <c r="D87" s="40"/>
      <c r="E87" s="40"/>
      <c r="F87" s="27" t="str">
        <f>IF(E18="","",E18)</f>
        <v>Vyplň údaj</v>
      </c>
      <c r="G87" s="40"/>
      <c r="H87" s="40"/>
      <c r="I87" s="32" t="s">
        <v>37</v>
      </c>
      <c r="J87" s="36" t="str">
        <f>E24</f>
        <v>GEOCENTRUM, spol. s r. o.</v>
      </c>
      <c r="K87" s="40"/>
      <c r="L87" s="40"/>
      <c r="M87" s="135"/>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40"/>
      <c r="M88" s="135"/>
      <c r="S88" s="38"/>
      <c r="T88" s="38"/>
      <c r="U88" s="38"/>
      <c r="V88" s="38"/>
      <c r="W88" s="38"/>
      <c r="X88" s="38"/>
      <c r="Y88" s="38"/>
      <c r="Z88" s="38"/>
      <c r="AA88" s="38"/>
      <c r="AB88" s="38"/>
      <c r="AC88" s="38"/>
      <c r="AD88" s="38"/>
      <c r="AE88" s="38"/>
    </row>
    <row r="89" s="11" customFormat="1" ht="29.28" customHeight="1">
      <c r="A89" s="178"/>
      <c r="B89" s="179"/>
      <c r="C89" s="180" t="s">
        <v>120</v>
      </c>
      <c r="D89" s="181" t="s">
        <v>59</v>
      </c>
      <c r="E89" s="181" t="s">
        <v>55</v>
      </c>
      <c r="F89" s="181" t="s">
        <v>56</v>
      </c>
      <c r="G89" s="181" t="s">
        <v>121</v>
      </c>
      <c r="H89" s="181" t="s">
        <v>122</v>
      </c>
      <c r="I89" s="181" t="s">
        <v>123</v>
      </c>
      <c r="J89" s="181" t="s">
        <v>124</v>
      </c>
      <c r="K89" s="181" t="s">
        <v>102</v>
      </c>
      <c r="L89" s="182" t="s">
        <v>125</v>
      </c>
      <c r="M89" s="183"/>
      <c r="N89" s="92" t="s">
        <v>20</v>
      </c>
      <c r="O89" s="93" t="s">
        <v>44</v>
      </c>
      <c r="P89" s="93" t="s">
        <v>126</v>
      </c>
      <c r="Q89" s="93" t="s">
        <v>127</v>
      </c>
      <c r="R89" s="93" t="s">
        <v>128</v>
      </c>
      <c r="S89" s="93" t="s">
        <v>129</v>
      </c>
      <c r="T89" s="93" t="s">
        <v>130</v>
      </c>
      <c r="U89" s="93" t="s">
        <v>131</v>
      </c>
      <c r="V89" s="93" t="s">
        <v>132</v>
      </c>
      <c r="W89" s="93" t="s">
        <v>133</v>
      </c>
      <c r="X89" s="94" t="s">
        <v>134</v>
      </c>
      <c r="Y89" s="178"/>
      <c r="Z89" s="178"/>
      <c r="AA89" s="178"/>
      <c r="AB89" s="178"/>
      <c r="AC89" s="178"/>
      <c r="AD89" s="178"/>
      <c r="AE89" s="178"/>
    </row>
    <row r="90" s="2" customFormat="1" ht="22.8" customHeight="1">
      <c r="A90" s="38"/>
      <c r="B90" s="39"/>
      <c r="C90" s="99" t="s">
        <v>135</v>
      </c>
      <c r="D90" s="40"/>
      <c r="E90" s="40"/>
      <c r="F90" s="40"/>
      <c r="G90" s="40"/>
      <c r="H90" s="40"/>
      <c r="I90" s="40"/>
      <c r="J90" s="40"/>
      <c r="K90" s="184">
        <f>BK90</f>
        <v>0</v>
      </c>
      <c r="L90" s="40"/>
      <c r="M90" s="44"/>
      <c r="N90" s="95"/>
      <c r="O90" s="185"/>
      <c r="P90" s="96"/>
      <c r="Q90" s="186">
        <f>Q91+Q157</f>
        <v>0</v>
      </c>
      <c r="R90" s="186">
        <f>R91+R157</f>
        <v>0</v>
      </c>
      <c r="S90" s="96"/>
      <c r="T90" s="187">
        <f>T91+T157</f>
        <v>0</v>
      </c>
      <c r="U90" s="96"/>
      <c r="V90" s="187">
        <f>V91+V157</f>
        <v>63.418190000000003</v>
      </c>
      <c r="W90" s="96"/>
      <c r="X90" s="188">
        <f>X91+X157</f>
        <v>0</v>
      </c>
      <c r="Y90" s="38"/>
      <c r="Z90" s="38"/>
      <c r="AA90" s="38"/>
      <c r="AB90" s="38"/>
      <c r="AC90" s="38"/>
      <c r="AD90" s="38"/>
      <c r="AE90" s="38"/>
      <c r="AT90" s="17" t="s">
        <v>75</v>
      </c>
      <c r="AU90" s="17" t="s">
        <v>103</v>
      </c>
      <c r="BK90" s="189">
        <f>BK91+BK157</f>
        <v>0</v>
      </c>
    </row>
    <row r="91" s="12" customFormat="1" ht="25.92" customHeight="1">
      <c r="A91" s="12"/>
      <c r="B91" s="190"/>
      <c r="C91" s="191"/>
      <c r="D91" s="192" t="s">
        <v>75</v>
      </c>
      <c r="E91" s="193" t="s">
        <v>136</v>
      </c>
      <c r="F91" s="193" t="s">
        <v>137</v>
      </c>
      <c r="G91" s="191"/>
      <c r="H91" s="191"/>
      <c r="I91" s="194"/>
      <c r="J91" s="194"/>
      <c r="K91" s="195">
        <f>BK91</f>
        <v>0</v>
      </c>
      <c r="L91" s="191"/>
      <c r="M91" s="196"/>
      <c r="N91" s="197"/>
      <c r="O91" s="198"/>
      <c r="P91" s="198"/>
      <c r="Q91" s="199">
        <f>Q92+Q150+Q154</f>
        <v>0</v>
      </c>
      <c r="R91" s="199">
        <f>R92+R150+R154</f>
        <v>0</v>
      </c>
      <c r="S91" s="198"/>
      <c r="T91" s="200">
        <f>T92+T150+T154</f>
        <v>0</v>
      </c>
      <c r="U91" s="198"/>
      <c r="V91" s="200">
        <f>V92+V150+V154</f>
        <v>63.418190000000003</v>
      </c>
      <c r="W91" s="198"/>
      <c r="X91" s="201">
        <f>X92+X150+X154</f>
        <v>0</v>
      </c>
      <c r="Y91" s="12"/>
      <c r="Z91" s="12"/>
      <c r="AA91" s="12"/>
      <c r="AB91" s="12"/>
      <c r="AC91" s="12"/>
      <c r="AD91" s="12"/>
      <c r="AE91" s="12"/>
      <c r="AR91" s="202" t="s">
        <v>84</v>
      </c>
      <c r="AT91" s="203" t="s">
        <v>75</v>
      </c>
      <c r="AU91" s="203" t="s">
        <v>76</v>
      </c>
      <c r="AY91" s="202" t="s">
        <v>138</v>
      </c>
      <c r="BK91" s="204">
        <f>BK92+BK150+BK154</f>
        <v>0</v>
      </c>
    </row>
    <row r="92" s="12" customFormat="1" ht="22.8" customHeight="1">
      <c r="A92" s="12"/>
      <c r="B92" s="190"/>
      <c r="C92" s="191"/>
      <c r="D92" s="192" t="s">
        <v>75</v>
      </c>
      <c r="E92" s="205" t="s">
        <v>84</v>
      </c>
      <c r="F92" s="205" t="s">
        <v>139</v>
      </c>
      <c r="G92" s="191"/>
      <c r="H92" s="191"/>
      <c r="I92" s="194"/>
      <c r="J92" s="194"/>
      <c r="K92" s="206">
        <f>BK92</f>
        <v>0</v>
      </c>
      <c r="L92" s="191"/>
      <c r="M92" s="196"/>
      <c r="N92" s="197"/>
      <c r="O92" s="198"/>
      <c r="P92" s="198"/>
      <c r="Q92" s="199">
        <f>SUM(Q93:Q149)</f>
        <v>0</v>
      </c>
      <c r="R92" s="199">
        <f>SUM(R93:R149)</f>
        <v>0</v>
      </c>
      <c r="S92" s="198"/>
      <c r="T92" s="200">
        <f>SUM(T93:T149)</f>
        <v>0</v>
      </c>
      <c r="U92" s="198"/>
      <c r="V92" s="200">
        <f>SUM(V93:V149)</f>
        <v>0.55379999999999996</v>
      </c>
      <c r="W92" s="198"/>
      <c r="X92" s="201">
        <f>SUM(X93:X149)</f>
        <v>0</v>
      </c>
      <c r="Y92" s="12"/>
      <c r="Z92" s="12"/>
      <c r="AA92" s="12"/>
      <c r="AB92" s="12"/>
      <c r="AC92" s="12"/>
      <c r="AD92" s="12"/>
      <c r="AE92" s="12"/>
      <c r="AR92" s="202" t="s">
        <v>84</v>
      </c>
      <c r="AT92" s="203" t="s">
        <v>75</v>
      </c>
      <c r="AU92" s="203" t="s">
        <v>84</v>
      </c>
      <c r="AY92" s="202" t="s">
        <v>138</v>
      </c>
      <c r="BK92" s="204">
        <f>SUM(BK93:BK149)</f>
        <v>0</v>
      </c>
    </row>
    <row r="93" s="2" customFormat="1" ht="100.5" customHeight="1">
      <c r="A93" s="38"/>
      <c r="B93" s="39"/>
      <c r="C93" s="207" t="s">
        <v>84</v>
      </c>
      <c r="D93" s="207" t="s">
        <v>140</v>
      </c>
      <c r="E93" s="208" t="s">
        <v>687</v>
      </c>
      <c r="F93" s="209" t="s">
        <v>688</v>
      </c>
      <c r="G93" s="210" t="s">
        <v>248</v>
      </c>
      <c r="H93" s="211">
        <v>50</v>
      </c>
      <c r="I93" s="212"/>
      <c r="J93" s="212"/>
      <c r="K93" s="213">
        <f>ROUND(P93*H93,2)</f>
        <v>0</v>
      </c>
      <c r="L93" s="209" t="s">
        <v>144</v>
      </c>
      <c r="M93" s="44"/>
      <c r="N93" s="214" t="s">
        <v>20</v>
      </c>
      <c r="O93" s="215" t="s">
        <v>45</v>
      </c>
      <c r="P93" s="216">
        <f>I93+J93</f>
        <v>0</v>
      </c>
      <c r="Q93" s="216">
        <f>ROUND(I93*H93,2)</f>
        <v>0</v>
      </c>
      <c r="R93" s="216">
        <f>ROUND(J93*H93,2)</f>
        <v>0</v>
      </c>
      <c r="S93" s="84"/>
      <c r="T93" s="217">
        <f>S93*H93</f>
        <v>0</v>
      </c>
      <c r="U93" s="217">
        <v>0.0106826</v>
      </c>
      <c r="V93" s="217">
        <f>U93*H93</f>
        <v>0.53412999999999999</v>
      </c>
      <c r="W93" s="217">
        <v>0</v>
      </c>
      <c r="X93" s="218">
        <f>W93*H93</f>
        <v>0</v>
      </c>
      <c r="Y93" s="38"/>
      <c r="Z93" s="38"/>
      <c r="AA93" s="38"/>
      <c r="AB93" s="38"/>
      <c r="AC93" s="38"/>
      <c r="AD93" s="38"/>
      <c r="AE93" s="38"/>
      <c r="AR93" s="219" t="s">
        <v>145</v>
      </c>
      <c r="AT93" s="219" t="s">
        <v>140</v>
      </c>
      <c r="AU93" s="219" t="s">
        <v>86</v>
      </c>
      <c r="AY93" s="17" t="s">
        <v>138</v>
      </c>
      <c r="BE93" s="220">
        <f>IF(O93="základní",K93,0)</f>
        <v>0</v>
      </c>
      <c r="BF93" s="220">
        <f>IF(O93="snížená",K93,0)</f>
        <v>0</v>
      </c>
      <c r="BG93" s="220">
        <f>IF(O93="zákl. přenesená",K93,0)</f>
        <v>0</v>
      </c>
      <c r="BH93" s="220">
        <f>IF(O93="sníž. přenesená",K93,0)</f>
        <v>0</v>
      </c>
      <c r="BI93" s="220">
        <f>IF(O93="nulová",K93,0)</f>
        <v>0</v>
      </c>
      <c r="BJ93" s="17" t="s">
        <v>84</v>
      </c>
      <c r="BK93" s="220">
        <f>ROUND(P93*H93,2)</f>
        <v>0</v>
      </c>
      <c r="BL93" s="17" t="s">
        <v>145</v>
      </c>
      <c r="BM93" s="219" t="s">
        <v>689</v>
      </c>
    </row>
    <row r="94" s="2" customFormat="1">
      <c r="A94" s="38"/>
      <c r="B94" s="39"/>
      <c r="C94" s="40"/>
      <c r="D94" s="221" t="s">
        <v>147</v>
      </c>
      <c r="E94" s="40"/>
      <c r="F94" s="222" t="s">
        <v>690</v>
      </c>
      <c r="G94" s="40"/>
      <c r="H94" s="40"/>
      <c r="I94" s="223"/>
      <c r="J94" s="223"/>
      <c r="K94" s="40"/>
      <c r="L94" s="40"/>
      <c r="M94" s="44"/>
      <c r="N94" s="224"/>
      <c r="O94" s="225"/>
      <c r="P94" s="84"/>
      <c r="Q94" s="84"/>
      <c r="R94" s="84"/>
      <c r="S94" s="84"/>
      <c r="T94" s="84"/>
      <c r="U94" s="84"/>
      <c r="V94" s="84"/>
      <c r="W94" s="84"/>
      <c r="X94" s="85"/>
      <c r="Y94" s="38"/>
      <c r="Z94" s="38"/>
      <c r="AA94" s="38"/>
      <c r="AB94" s="38"/>
      <c r="AC94" s="38"/>
      <c r="AD94" s="38"/>
      <c r="AE94" s="38"/>
      <c r="AT94" s="17" t="s">
        <v>147</v>
      </c>
      <c r="AU94" s="17" t="s">
        <v>86</v>
      </c>
    </row>
    <row r="95" s="13" customFormat="1">
      <c r="A95" s="13"/>
      <c r="B95" s="226"/>
      <c r="C95" s="227"/>
      <c r="D95" s="228" t="s">
        <v>149</v>
      </c>
      <c r="E95" s="229" t="s">
        <v>20</v>
      </c>
      <c r="F95" s="230" t="s">
        <v>691</v>
      </c>
      <c r="G95" s="227"/>
      <c r="H95" s="231">
        <v>50</v>
      </c>
      <c r="I95" s="232"/>
      <c r="J95" s="232"/>
      <c r="K95" s="227"/>
      <c r="L95" s="227"/>
      <c r="M95" s="233"/>
      <c r="N95" s="234"/>
      <c r="O95" s="235"/>
      <c r="P95" s="235"/>
      <c r="Q95" s="235"/>
      <c r="R95" s="235"/>
      <c r="S95" s="235"/>
      <c r="T95" s="235"/>
      <c r="U95" s="235"/>
      <c r="V95" s="235"/>
      <c r="W95" s="235"/>
      <c r="X95" s="236"/>
      <c r="Y95" s="13"/>
      <c r="Z95" s="13"/>
      <c r="AA95" s="13"/>
      <c r="AB95" s="13"/>
      <c r="AC95" s="13"/>
      <c r="AD95" s="13"/>
      <c r="AE95" s="13"/>
      <c r="AT95" s="237" t="s">
        <v>149</v>
      </c>
      <c r="AU95" s="237" t="s">
        <v>86</v>
      </c>
      <c r="AV95" s="13" t="s">
        <v>86</v>
      </c>
      <c r="AW95" s="13" t="s">
        <v>5</v>
      </c>
      <c r="AX95" s="13" t="s">
        <v>84</v>
      </c>
      <c r="AY95" s="237" t="s">
        <v>138</v>
      </c>
    </row>
    <row r="96" s="2" customFormat="1" ht="24.15" customHeight="1">
      <c r="A96" s="38"/>
      <c r="B96" s="39"/>
      <c r="C96" s="207" t="s">
        <v>86</v>
      </c>
      <c r="D96" s="207" t="s">
        <v>140</v>
      </c>
      <c r="E96" s="208" t="s">
        <v>692</v>
      </c>
      <c r="F96" s="209" t="s">
        <v>693</v>
      </c>
      <c r="G96" s="210" t="s">
        <v>167</v>
      </c>
      <c r="H96" s="211">
        <v>465</v>
      </c>
      <c r="I96" s="212"/>
      <c r="J96" s="212"/>
      <c r="K96" s="213">
        <f>ROUND(P96*H96,2)</f>
        <v>0</v>
      </c>
      <c r="L96" s="209" t="s">
        <v>144</v>
      </c>
      <c r="M96" s="44"/>
      <c r="N96" s="214" t="s">
        <v>20</v>
      </c>
      <c r="O96" s="215" t="s">
        <v>45</v>
      </c>
      <c r="P96" s="216">
        <f>I96+J96</f>
        <v>0</v>
      </c>
      <c r="Q96" s="216">
        <f>ROUND(I96*H96,2)</f>
        <v>0</v>
      </c>
      <c r="R96" s="216">
        <f>ROUND(J96*H96,2)</f>
        <v>0</v>
      </c>
      <c r="S96" s="84"/>
      <c r="T96" s="217">
        <f>S96*H96</f>
        <v>0</v>
      </c>
      <c r="U96" s="217">
        <v>0</v>
      </c>
      <c r="V96" s="217">
        <f>U96*H96</f>
        <v>0</v>
      </c>
      <c r="W96" s="217">
        <v>0</v>
      </c>
      <c r="X96" s="218">
        <f>W96*H96</f>
        <v>0</v>
      </c>
      <c r="Y96" s="38"/>
      <c r="Z96" s="38"/>
      <c r="AA96" s="38"/>
      <c r="AB96" s="38"/>
      <c r="AC96" s="38"/>
      <c r="AD96" s="38"/>
      <c r="AE96" s="38"/>
      <c r="AR96" s="219" t="s">
        <v>145</v>
      </c>
      <c r="AT96" s="219" t="s">
        <v>140</v>
      </c>
      <c r="AU96" s="219" t="s">
        <v>86</v>
      </c>
      <c r="AY96" s="17" t="s">
        <v>138</v>
      </c>
      <c r="BE96" s="220">
        <f>IF(O96="základní",K96,0)</f>
        <v>0</v>
      </c>
      <c r="BF96" s="220">
        <f>IF(O96="snížená",K96,0)</f>
        <v>0</v>
      </c>
      <c r="BG96" s="220">
        <f>IF(O96="zákl. přenesená",K96,0)</f>
        <v>0</v>
      </c>
      <c r="BH96" s="220">
        <f>IF(O96="sníž. přenesená",K96,0)</f>
        <v>0</v>
      </c>
      <c r="BI96" s="220">
        <f>IF(O96="nulová",K96,0)</f>
        <v>0</v>
      </c>
      <c r="BJ96" s="17" t="s">
        <v>84</v>
      </c>
      <c r="BK96" s="220">
        <f>ROUND(P96*H96,2)</f>
        <v>0</v>
      </c>
      <c r="BL96" s="17" t="s">
        <v>145</v>
      </c>
      <c r="BM96" s="219" t="s">
        <v>694</v>
      </c>
    </row>
    <row r="97" s="2" customFormat="1">
      <c r="A97" s="38"/>
      <c r="B97" s="39"/>
      <c r="C97" s="40"/>
      <c r="D97" s="221" t="s">
        <v>147</v>
      </c>
      <c r="E97" s="40"/>
      <c r="F97" s="222" t="s">
        <v>695</v>
      </c>
      <c r="G97" s="40"/>
      <c r="H97" s="40"/>
      <c r="I97" s="223"/>
      <c r="J97" s="223"/>
      <c r="K97" s="40"/>
      <c r="L97" s="40"/>
      <c r="M97" s="44"/>
      <c r="N97" s="224"/>
      <c r="O97" s="225"/>
      <c r="P97" s="84"/>
      <c r="Q97" s="84"/>
      <c r="R97" s="84"/>
      <c r="S97" s="84"/>
      <c r="T97" s="84"/>
      <c r="U97" s="84"/>
      <c r="V97" s="84"/>
      <c r="W97" s="84"/>
      <c r="X97" s="85"/>
      <c r="Y97" s="38"/>
      <c r="Z97" s="38"/>
      <c r="AA97" s="38"/>
      <c r="AB97" s="38"/>
      <c r="AC97" s="38"/>
      <c r="AD97" s="38"/>
      <c r="AE97" s="38"/>
      <c r="AT97" s="17" t="s">
        <v>147</v>
      </c>
      <c r="AU97" s="17" t="s">
        <v>86</v>
      </c>
    </row>
    <row r="98" s="13" customFormat="1">
      <c r="A98" s="13"/>
      <c r="B98" s="226"/>
      <c r="C98" s="227"/>
      <c r="D98" s="228" t="s">
        <v>149</v>
      </c>
      <c r="E98" s="229" t="s">
        <v>20</v>
      </c>
      <c r="F98" s="230" t="s">
        <v>696</v>
      </c>
      <c r="G98" s="227"/>
      <c r="H98" s="231">
        <v>465</v>
      </c>
      <c r="I98" s="232"/>
      <c r="J98" s="232"/>
      <c r="K98" s="227"/>
      <c r="L98" s="227"/>
      <c r="M98" s="233"/>
      <c r="N98" s="234"/>
      <c r="O98" s="235"/>
      <c r="P98" s="235"/>
      <c r="Q98" s="235"/>
      <c r="R98" s="235"/>
      <c r="S98" s="235"/>
      <c r="T98" s="235"/>
      <c r="U98" s="235"/>
      <c r="V98" s="235"/>
      <c r="W98" s="235"/>
      <c r="X98" s="236"/>
      <c r="Y98" s="13"/>
      <c r="Z98" s="13"/>
      <c r="AA98" s="13"/>
      <c r="AB98" s="13"/>
      <c r="AC98" s="13"/>
      <c r="AD98" s="13"/>
      <c r="AE98" s="13"/>
      <c r="AT98" s="237" t="s">
        <v>149</v>
      </c>
      <c r="AU98" s="237" t="s">
        <v>86</v>
      </c>
      <c r="AV98" s="13" t="s">
        <v>86</v>
      </c>
      <c r="AW98" s="13" t="s">
        <v>5</v>
      </c>
      <c r="AX98" s="13" t="s">
        <v>84</v>
      </c>
      <c r="AY98" s="237" t="s">
        <v>138</v>
      </c>
    </row>
    <row r="99" s="2" customFormat="1" ht="33" customHeight="1">
      <c r="A99" s="38"/>
      <c r="B99" s="39"/>
      <c r="C99" s="207" t="s">
        <v>155</v>
      </c>
      <c r="D99" s="207" t="s">
        <v>140</v>
      </c>
      <c r="E99" s="208" t="s">
        <v>187</v>
      </c>
      <c r="F99" s="209" t="s">
        <v>188</v>
      </c>
      <c r="G99" s="210" t="s">
        <v>189</v>
      </c>
      <c r="H99" s="211">
        <v>199.55000000000001</v>
      </c>
      <c r="I99" s="212"/>
      <c r="J99" s="212"/>
      <c r="K99" s="213">
        <f>ROUND(P99*H99,2)</f>
        <v>0</v>
      </c>
      <c r="L99" s="209" t="s">
        <v>144</v>
      </c>
      <c r="M99" s="44"/>
      <c r="N99" s="214" t="s">
        <v>20</v>
      </c>
      <c r="O99" s="215" t="s">
        <v>45</v>
      </c>
      <c r="P99" s="216">
        <f>I99+J99</f>
        <v>0</v>
      </c>
      <c r="Q99" s="216">
        <f>ROUND(I99*H99,2)</f>
        <v>0</v>
      </c>
      <c r="R99" s="216">
        <f>ROUND(J99*H99,2)</f>
        <v>0</v>
      </c>
      <c r="S99" s="84"/>
      <c r="T99" s="217">
        <f>S99*H99</f>
        <v>0</v>
      </c>
      <c r="U99" s="217">
        <v>0</v>
      </c>
      <c r="V99" s="217">
        <f>U99*H99</f>
        <v>0</v>
      </c>
      <c r="W99" s="217">
        <v>0</v>
      </c>
      <c r="X99" s="218">
        <f>W99*H99</f>
        <v>0</v>
      </c>
      <c r="Y99" s="38"/>
      <c r="Z99" s="38"/>
      <c r="AA99" s="38"/>
      <c r="AB99" s="38"/>
      <c r="AC99" s="38"/>
      <c r="AD99" s="38"/>
      <c r="AE99" s="38"/>
      <c r="AR99" s="219" t="s">
        <v>145</v>
      </c>
      <c r="AT99" s="219" t="s">
        <v>140</v>
      </c>
      <c r="AU99" s="219" t="s">
        <v>86</v>
      </c>
      <c r="AY99" s="17" t="s">
        <v>138</v>
      </c>
      <c r="BE99" s="220">
        <f>IF(O99="základní",K99,0)</f>
        <v>0</v>
      </c>
      <c r="BF99" s="220">
        <f>IF(O99="snížená",K99,0)</f>
        <v>0</v>
      </c>
      <c r="BG99" s="220">
        <f>IF(O99="zákl. přenesená",K99,0)</f>
        <v>0</v>
      </c>
      <c r="BH99" s="220">
        <f>IF(O99="sníž. přenesená",K99,0)</f>
        <v>0</v>
      </c>
      <c r="BI99" s="220">
        <f>IF(O99="nulová",K99,0)</f>
        <v>0</v>
      </c>
      <c r="BJ99" s="17" t="s">
        <v>84</v>
      </c>
      <c r="BK99" s="220">
        <f>ROUND(P99*H99,2)</f>
        <v>0</v>
      </c>
      <c r="BL99" s="17" t="s">
        <v>145</v>
      </c>
      <c r="BM99" s="219" t="s">
        <v>697</v>
      </c>
    </row>
    <row r="100" s="2" customFormat="1">
      <c r="A100" s="38"/>
      <c r="B100" s="39"/>
      <c r="C100" s="40"/>
      <c r="D100" s="221" t="s">
        <v>147</v>
      </c>
      <c r="E100" s="40"/>
      <c r="F100" s="222" t="s">
        <v>191</v>
      </c>
      <c r="G100" s="40"/>
      <c r="H100" s="40"/>
      <c r="I100" s="223"/>
      <c r="J100" s="223"/>
      <c r="K100" s="40"/>
      <c r="L100" s="40"/>
      <c r="M100" s="44"/>
      <c r="N100" s="224"/>
      <c r="O100" s="225"/>
      <c r="P100" s="84"/>
      <c r="Q100" s="84"/>
      <c r="R100" s="84"/>
      <c r="S100" s="84"/>
      <c r="T100" s="84"/>
      <c r="U100" s="84"/>
      <c r="V100" s="84"/>
      <c r="W100" s="84"/>
      <c r="X100" s="85"/>
      <c r="Y100" s="38"/>
      <c r="Z100" s="38"/>
      <c r="AA100" s="38"/>
      <c r="AB100" s="38"/>
      <c r="AC100" s="38"/>
      <c r="AD100" s="38"/>
      <c r="AE100" s="38"/>
      <c r="AT100" s="17" t="s">
        <v>147</v>
      </c>
      <c r="AU100" s="17" t="s">
        <v>86</v>
      </c>
    </row>
    <row r="101" s="13" customFormat="1">
      <c r="A101" s="13"/>
      <c r="B101" s="226"/>
      <c r="C101" s="227"/>
      <c r="D101" s="228" t="s">
        <v>149</v>
      </c>
      <c r="E101" s="229" t="s">
        <v>20</v>
      </c>
      <c r="F101" s="230" t="s">
        <v>698</v>
      </c>
      <c r="G101" s="227"/>
      <c r="H101" s="231">
        <v>199.55000000000001</v>
      </c>
      <c r="I101" s="232"/>
      <c r="J101" s="232"/>
      <c r="K101" s="227"/>
      <c r="L101" s="227"/>
      <c r="M101" s="233"/>
      <c r="N101" s="234"/>
      <c r="O101" s="235"/>
      <c r="P101" s="235"/>
      <c r="Q101" s="235"/>
      <c r="R101" s="235"/>
      <c r="S101" s="235"/>
      <c r="T101" s="235"/>
      <c r="U101" s="235"/>
      <c r="V101" s="235"/>
      <c r="W101" s="235"/>
      <c r="X101" s="236"/>
      <c r="Y101" s="13"/>
      <c r="Z101" s="13"/>
      <c r="AA101" s="13"/>
      <c r="AB101" s="13"/>
      <c r="AC101" s="13"/>
      <c r="AD101" s="13"/>
      <c r="AE101" s="13"/>
      <c r="AT101" s="237" t="s">
        <v>149</v>
      </c>
      <c r="AU101" s="237" t="s">
        <v>86</v>
      </c>
      <c r="AV101" s="13" t="s">
        <v>86</v>
      </c>
      <c r="AW101" s="13" t="s">
        <v>5</v>
      </c>
      <c r="AX101" s="13" t="s">
        <v>84</v>
      </c>
      <c r="AY101" s="237" t="s">
        <v>138</v>
      </c>
    </row>
    <row r="102" s="2" customFormat="1" ht="44.25" customHeight="1">
      <c r="A102" s="38"/>
      <c r="B102" s="39"/>
      <c r="C102" s="207" t="s">
        <v>145</v>
      </c>
      <c r="D102" s="207" t="s">
        <v>140</v>
      </c>
      <c r="E102" s="208" t="s">
        <v>699</v>
      </c>
      <c r="F102" s="209" t="s">
        <v>700</v>
      </c>
      <c r="G102" s="210" t="s">
        <v>189</v>
      </c>
      <c r="H102" s="211">
        <v>76.75</v>
      </c>
      <c r="I102" s="212"/>
      <c r="J102" s="212"/>
      <c r="K102" s="213">
        <f>ROUND(P102*H102,2)</f>
        <v>0</v>
      </c>
      <c r="L102" s="209" t="s">
        <v>144</v>
      </c>
      <c r="M102" s="44"/>
      <c r="N102" s="214" t="s">
        <v>20</v>
      </c>
      <c r="O102" s="215" t="s">
        <v>45</v>
      </c>
      <c r="P102" s="216">
        <f>I102+J102</f>
        <v>0</v>
      </c>
      <c r="Q102" s="216">
        <f>ROUND(I102*H102,2)</f>
        <v>0</v>
      </c>
      <c r="R102" s="216">
        <f>ROUND(J102*H102,2)</f>
        <v>0</v>
      </c>
      <c r="S102" s="84"/>
      <c r="T102" s="217">
        <f>S102*H102</f>
        <v>0</v>
      </c>
      <c r="U102" s="217">
        <v>0</v>
      </c>
      <c r="V102" s="217">
        <f>U102*H102</f>
        <v>0</v>
      </c>
      <c r="W102" s="217">
        <v>0</v>
      </c>
      <c r="X102" s="218">
        <f>W102*H102</f>
        <v>0</v>
      </c>
      <c r="Y102" s="38"/>
      <c r="Z102" s="38"/>
      <c r="AA102" s="38"/>
      <c r="AB102" s="38"/>
      <c r="AC102" s="38"/>
      <c r="AD102" s="38"/>
      <c r="AE102" s="38"/>
      <c r="AR102" s="219" t="s">
        <v>145</v>
      </c>
      <c r="AT102" s="219" t="s">
        <v>140</v>
      </c>
      <c r="AU102" s="219" t="s">
        <v>86</v>
      </c>
      <c r="AY102" s="17" t="s">
        <v>138</v>
      </c>
      <c r="BE102" s="220">
        <f>IF(O102="základní",K102,0)</f>
        <v>0</v>
      </c>
      <c r="BF102" s="220">
        <f>IF(O102="snížená",K102,0)</f>
        <v>0</v>
      </c>
      <c r="BG102" s="220">
        <f>IF(O102="zákl. přenesená",K102,0)</f>
        <v>0</v>
      </c>
      <c r="BH102" s="220">
        <f>IF(O102="sníž. přenesená",K102,0)</f>
        <v>0</v>
      </c>
      <c r="BI102" s="220">
        <f>IF(O102="nulová",K102,0)</f>
        <v>0</v>
      </c>
      <c r="BJ102" s="17" t="s">
        <v>84</v>
      </c>
      <c r="BK102" s="220">
        <f>ROUND(P102*H102,2)</f>
        <v>0</v>
      </c>
      <c r="BL102" s="17" t="s">
        <v>145</v>
      </c>
      <c r="BM102" s="219" t="s">
        <v>701</v>
      </c>
    </row>
    <row r="103" s="2" customFormat="1">
      <c r="A103" s="38"/>
      <c r="B103" s="39"/>
      <c r="C103" s="40"/>
      <c r="D103" s="221" t="s">
        <v>147</v>
      </c>
      <c r="E103" s="40"/>
      <c r="F103" s="222" t="s">
        <v>702</v>
      </c>
      <c r="G103" s="40"/>
      <c r="H103" s="40"/>
      <c r="I103" s="223"/>
      <c r="J103" s="223"/>
      <c r="K103" s="40"/>
      <c r="L103" s="40"/>
      <c r="M103" s="44"/>
      <c r="N103" s="224"/>
      <c r="O103" s="225"/>
      <c r="P103" s="84"/>
      <c r="Q103" s="84"/>
      <c r="R103" s="84"/>
      <c r="S103" s="84"/>
      <c r="T103" s="84"/>
      <c r="U103" s="84"/>
      <c r="V103" s="84"/>
      <c r="W103" s="84"/>
      <c r="X103" s="85"/>
      <c r="Y103" s="38"/>
      <c r="Z103" s="38"/>
      <c r="AA103" s="38"/>
      <c r="AB103" s="38"/>
      <c r="AC103" s="38"/>
      <c r="AD103" s="38"/>
      <c r="AE103" s="38"/>
      <c r="AT103" s="17" t="s">
        <v>147</v>
      </c>
      <c r="AU103" s="17" t="s">
        <v>86</v>
      </c>
    </row>
    <row r="104" s="13" customFormat="1">
      <c r="A104" s="13"/>
      <c r="B104" s="226"/>
      <c r="C104" s="227"/>
      <c r="D104" s="228" t="s">
        <v>149</v>
      </c>
      <c r="E104" s="229" t="s">
        <v>20</v>
      </c>
      <c r="F104" s="230" t="s">
        <v>703</v>
      </c>
      <c r="G104" s="227"/>
      <c r="H104" s="231">
        <v>76.75</v>
      </c>
      <c r="I104" s="232"/>
      <c r="J104" s="232"/>
      <c r="K104" s="227"/>
      <c r="L104" s="227"/>
      <c r="M104" s="233"/>
      <c r="N104" s="234"/>
      <c r="O104" s="235"/>
      <c r="P104" s="235"/>
      <c r="Q104" s="235"/>
      <c r="R104" s="235"/>
      <c r="S104" s="235"/>
      <c r="T104" s="235"/>
      <c r="U104" s="235"/>
      <c r="V104" s="235"/>
      <c r="W104" s="235"/>
      <c r="X104" s="236"/>
      <c r="Y104" s="13"/>
      <c r="Z104" s="13"/>
      <c r="AA104" s="13"/>
      <c r="AB104" s="13"/>
      <c r="AC104" s="13"/>
      <c r="AD104" s="13"/>
      <c r="AE104" s="13"/>
      <c r="AT104" s="237" t="s">
        <v>149</v>
      </c>
      <c r="AU104" s="237" t="s">
        <v>86</v>
      </c>
      <c r="AV104" s="13" t="s">
        <v>86</v>
      </c>
      <c r="AW104" s="13" t="s">
        <v>5</v>
      </c>
      <c r="AX104" s="13" t="s">
        <v>84</v>
      </c>
      <c r="AY104" s="237" t="s">
        <v>138</v>
      </c>
    </row>
    <row r="105" s="2" customFormat="1" ht="62.7" customHeight="1">
      <c r="A105" s="38"/>
      <c r="B105" s="39"/>
      <c r="C105" s="207" t="s">
        <v>164</v>
      </c>
      <c r="D105" s="207" t="s">
        <v>140</v>
      </c>
      <c r="E105" s="208" t="s">
        <v>704</v>
      </c>
      <c r="F105" s="209" t="s">
        <v>705</v>
      </c>
      <c r="G105" s="210" t="s">
        <v>189</v>
      </c>
      <c r="H105" s="211">
        <v>93</v>
      </c>
      <c r="I105" s="212"/>
      <c r="J105" s="212"/>
      <c r="K105" s="213">
        <f>ROUND(P105*H105,2)</f>
        <v>0</v>
      </c>
      <c r="L105" s="209" t="s">
        <v>144</v>
      </c>
      <c r="M105" s="44"/>
      <c r="N105" s="214" t="s">
        <v>20</v>
      </c>
      <c r="O105" s="215" t="s">
        <v>45</v>
      </c>
      <c r="P105" s="216">
        <f>I105+J105</f>
        <v>0</v>
      </c>
      <c r="Q105" s="216">
        <f>ROUND(I105*H105,2)</f>
        <v>0</v>
      </c>
      <c r="R105" s="216">
        <f>ROUND(J105*H105,2)</f>
        <v>0</v>
      </c>
      <c r="S105" s="84"/>
      <c r="T105" s="217">
        <f>S105*H105</f>
        <v>0</v>
      </c>
      <c r="U105" s="217">
        <v>0</v>
      </c>
      <c r="V105" s="217">
        <f>U105*H105</f>
        <v>0</v>
      </c>
      <c r="W105" s="217">
        <v>0</v>
      </c>
      <c r="X105" s="218">
        <f>W105*H105</f>
        <v>0</v>
      </c>
      <c r="Y105" s="38"/>
      <c r="Z105" s="38"/>
      <c r="AA105" s="38"/>
      <c r="AB105" s="38"/>
      <c r="AC105" s="38"/>
      <c r="AD105" s="38"/>
      <c r="AE105" s="38"/>
      <c r="AR105" s="219" t="s">
        <v>145</v>
      </c>
      <c r="AT105" s="219" t="s">
        <v>140</v>
      </c>
      <c r="AU105" s="219" t="s">
        <v>86</v>
      </c>
      <c r="AY105" s="17" t="s">
        <v>138</v>
      </c>
      <c r="BE105" s="220">
        <f>IF(O105="základní",K105,0)</f>
        <v>0</v>
      </c>
      <c r="BF105" s="220">
        <f>IF(O105="snížená",K105,0)</f>
        <v>0</v>
      </c>
      <c r="BG105" s="220">
        <f>IF(O105="zákl. přenesená",K105,0)</f>
        <v>0</v>
      </c>
      <c r="BH105" s="220">
        <f>IF(O105="sníž. přenesená",K105,0)</f>
        <v>0</v>
      </c>
      <c r="BI105" s="220">
        <f>IF(O105="nulová",K105,0)</f>
        <v>0</v>
      </c>
      <c r="BJ105" s="17" t="s">
        <v>84</v>
      </c>
      <c r="BK105" s="220">
        <f>ROUND(P105*H105,2)</f>
        <v>0</v>
      </c>
      <c r="BL105" s="17" t="s">
        <v>145</v>
      </c>
      <c r="BM105" s="219" t="s">
        <v>706</v>
      </c>
    </row>
    <row r="106" s="2" customFormat="1">
      <c r="A106" s="38"/>
      <c r="B106" s="39"/>
      <c r="C106" s="40"/>
      <c r="D106" s="221" t="s">
        <v>147</v>
      </c>
      <c r="E106" s="40"/>
      <c r="F106" s="222" t="s">
        <v>707</v>
      </c>
      <c r="G106" s="40"/>
      <c r="H106" s="40"/>
      <c r="I106" s="223"/>
      <c r="J106" s="223"/>
      <c r="K106" s="40"/>
      <c r="L106" s="40"/>
      <c r="M106" s="44"/>
      <c r="N106" s="224"/>
      <c r="O106" s="225"/>
      <c r="P106" s="84"/>
      <c r="Q106" s="84"/>
      <c r="R106" s="84"/>
      <c r="S106" s="84"/>
      <c r="T106" s="84"/>
      <c r="U106" s="84"/>
      <c r="V106" s="84"/>
      <c r="W106" s="84"/>
      <c r="X106" s="85"/>
      <c r="Y106" s="38"/>
      <c r="Z106" s="38"/>
      <c r="AA106" s="38"/>
      <c r="AB106" s="38"/>
      <c r="AC106" s="38"/>
      <c r="AD106" s="38"/>
      <c r="AE106" s="38"/>
      <c r="AT106" s="17" t="s">
        <v>147</v>
      </c>
      <c r="AU106" s="17" t="s">
        <v>86</v>
      </c>
    </row>
    <row r="107" s="2" customFormat="1" ht="62.7" customHeight="1">
      <c r="A107" s="38"/>
      <c r="B107" s="39"/>
      <c r="C107" s="207" t="s">
        <v>171</v>
      </c>
      <c r="D107" s="207" t="s">
        <v>140</v>
      </c>
      <c r="E107" s="208" t="s">
        <v>207</v>
      </c>
      <c r="F107" s="209" t="s">
        <v>208</v>
      </c>
      <c r="G107" s="210" t="s">
        <v>189</v>
      </c>
      <c r="H107" s="211">
        <v>276.30000000000001</v>
      </c>
      <c r="I107" s="212"/>
      <c r="J107" s="212"/>
      <c r="K107" s="213">
        <f>ROUND(P107*H107,2)</f>
        <v>0</v>
      </c>
      <c r="L107" s="209" t="s">
        <v>144</v>
      </c>
      <c r="M107" s="44"/>
      <c r="N107" s="214" t="s">
        <v>20</v>
      </c>
      <c r="O107" s="215" t="s">
        <v>45</v>
      </c>
      <c r="P107" s="216">
        <f>I107+J107</f>
        <v>0</v>
      </c>
      <c r="Q107" s="216">
        <f>ROUND(I107*H107,2)</f>
        <v>0</v>
      </c>
      <c r="R107" s="216">
        <f>ROUND(J107*H107,2)</f>
        <v>0</v>
      </c>
      <c r="S107" s="84"/>
      <c r="T107" s="217">
        <f>S107*H107</f>
        <v>0</v>
      </c>
      <c r="U107" s="217">
        <v>0</v>
      </c>
      <c r="V107" s="217">
        <f>U107*H107</f>
        <v>0</v>
      </c>
      <c r="W107" s="217">
        <v>0</v>
      </c>
      <c r="X107" s="218">
        <f>W107*H107</f>
        <v>0</v>
      </c>
      <c r="Y107" s="38"/>
      <c r="Z107" s="38"/>
      <c r="AA107" s="38"/>
      <c r="AB107" s="38"/>
      <c r="AC107" s="38"/>
      <c r="AD107" s="38"/>
      <c r="AE107" s="38"/>
      <c r="AR107" s="219" t="s">
        <v>145</v>
      </c>
      <c r="AT107" s="219" t="s">
        <v>140</v>
      </c>
      <c r="AU107" s="219" t="s">
        <v>86</v>
      </c>
      <c r="AY107" s="17" t="s">
        <v>138</v>
      </c>
      <c r="BE107" s="220">
        <f>IF(O107="základní",K107,0)</f>
        <v>0</v>
      </c>
      <c r="BF107" s="220">
        <f>IF(O107="snížená",K107,0)</f>
        <v>0</v>
      </c>
      <c r="BG107" s="220">
        <f>IF(O107="zákl. přenesená",K107,0)</f>
        <v>0</v>
      </c>
      <c r="BH107" s="220">
        <f>IF(O107="sníž. přenesená",K107,0)</f>
        <v>0</v>
      </c>
      <c r="BI107" s="220">
        <f>IF(O107="nulová",K107,0)</f>
        <v>0</v>
      </c>
      <c r="BJ107" s="17" t="s">
        <v>84</v>
      </c>
      <c r="BK107" s="220">
        <f>ROUND(P107*H107,2)</f>
        <v>0</v>
      </c>
      <c r="BL107" s="17" t="s">
        <v>145</v>
      </c>
      <c r="BM107" s="219" t="s">
        <v>708</v>
      </c>
    </row>
    <row r="108" s="2" customFormat="1">
      <c r="A108" s="38"/>
      <c r="B108" s="39"/>
      <c r="C108" s="40"/>
      <c r="D108" s="221" t="s">
        <v>147</v>
      </c>
      <c r="E108" s="40"/>
      <c r="F108" s="222" t="s">
        <v>210</v>
      </c>
      <c r="G108" s="40"/>
      <c r="H108" s="40"/>
      <c r="I108" s="223"/>
      <c r="J108" s="223"/>
      <c r="K108" s="40"/>
      <c r="L108" s="40"/>
      <c r="M108" s="44"/>
      <c r="N108" s="224"/>
      <c r="O108" s="225"/>
      <c r="P108" s="84"/>
      <c r="Q108" s="84"/>
      <c r="R108" s="84"/>
      <c r="S108" s="84"/>
      <c r="T108" s="84"/>
      <c r="U108" s="84"/>
      <c r="V108" s="84"/>
      <c r="W108" s="84"/>
      <c r="X108" s="85"/>
      <c r="Y108" s="38"/>
      <c r="Z108" s="38"/>
      <c r="AA108" s="38"/>
      <c r="AB108" s="38"/>
      <c r="AC108" s="38"/>
      <c r="AD108" s="38"/>
      <c r="AE108" s="38"/>
      <c r="AT108" s="17" t="s">
        <v>147</v>
      </c>
      <c r="AU108" s="17" t="s">
        <v>86</v>
      </c>
    </row>
    <row r="109" s="13" customFormat="1">
      <c r="A109" s="13"/>
      <c r="B109" s="226"/>
      <c r="C109" s="227"/>
      <c r="D109" s="228" t="s">
        <v>149</v>
      </c>
      <c r="E109" s="229" t="s">
        <v>20</v>
      </c>
      <c r="F109" s="230" t="s">
        <v>709</v>
      </c>
      <c r="G109" s="227"/>
      <c r="H109" s="231">
        <v>276.30000000000001</v>
      </c>
      <c r="I109" s="232"/>
      <c r="J109" s="232"/>
      <c r="K109" s="227"/>
      <c r="L109" s="227"/>
      <c r="M109" s="233"/>
      <c r="N109" s="234"/>
      <c r="O109" s="235"/>
      <c r="P109" s="235"/>
      <c r="Q109" s="235"/>
      <c r="R109" s="235"/>
      <c r="S109" s="235"/>
      <c r="T109" s="235"/>
      <c r="U109" s="235"/>
      <c r="V109" s="235"/>
      <c r="W109" s="235"/>
      <c r="X109" s="236"/>
      <c r="Y109" s="13"/>
      <c r="Z109" s="13"/>
      <c r="AA109" s="13"/>
      <c r="AB109" s="13"/>
      <c r="AC109" s="13"/>
      <c r="AD109" s="13"/>
      <c r="AE109" s="13"/>
      <c r="AT109" s="237" t="s">
        <v>149</v>
      </c>
      <c r="AU109" s="237" t="s">
        <v>86</v>
      </c>
      <c r="AV109" s="13" t="s">
        <v>86</v>
      </c>
      <c r="AW109" s="13" t="s">
        <v>5</v>
      </c>
      <c r="AX109" s="13" t="s">
        <v>84</v>
      </c>
      <c r="AY109" s="237" t="s">
        <v>138</v>
      </c>
    </row>
    <row r="110" s="2" customFormat="1" ht="66.75" customHeight="1">
      <c r="A110" s="38"/>
      <c r="B110" s="39"/>
      <c r="C110" s="207" t="s">
        <v>178</v>
      </c>
      <c r="D110" s="207" t="s">
        <v>140</v>
      </c>
      <c r="E110" s="208" t="s">
        <v>211</v>
      </c>
      <c r="F110" s="209" t="s">
        <v>212</v>
      </c>
      <c r="G110" s="210" t="s">
        <v>189</v>
      </c>
      <c r="H110" s="211">
        <v>5526</v>
      </c>
      <c r="I110" s="212"/>
      <c r="J110" s="212"/>
      <c r="K110" s="213">
        <f>ROUND(P110*H110,2)</f>
        <v>0</v>
      </c>
      <c r="L110" s="209" t="s">
        <v>144</v>
      </c>
      <c r="M110" s="44"/>
      <c r="N110" s="214" t="s">
        <v>20</v>
      </c>
      <c r="O110" s="215" t="s">
        <v>45</v>
      </c>
      <c r="P110" s="216">
        <f>I110+J110</f>
        <v>0</v>
      </c>
      <c r="Q110" s="216">
        <f>ROUND(I110*H110,2)</f>
        <v>0</v>
      </c>
      <c r="R110" s="216">
        <f>ROUND(J110*H110,2)</f>
        <v>0</v>
      </c>
      <c r="S110" s="84"/>
      <c r="T110" s="217">
        <f>S110*H110</f>
        <v>0</v>
      </c>
      <c r="U110" s="217">
        <v>0</v>
      </c>
      <c r="V110" s="217">
        <f>U110*H110</f>
        <v>0</v>
      </c>
      <c r="W110" s="217">
        <v>0</v>
      </c>
      <c r="X110" s="218">
        <f>W110*H110</f>
        <v>0</v>
      </c>
      <c r="Y110" s="38"/>
      <c r="Z110" s="38"/>
      <c r="AA110" s="38"/>
      <c r="AB110" s="38"/>
      <c r="AC110" s="38"/>
      <c r="AD110" s="38"/>
      <c r="AE110" s="38"/>
      <c r="AR110" s="219" t="s">
        <v>145</v>
      </c>
      <c r="AT110" s="219" t="s">
        <v>140</v>
      </c>
      <c r="AU110" s="219" t="s">
        <v>86</v>
      </c>
      <c r="AY110" s="17" t="s">
        <v>138</v>
      </c>
      <c r="BE110" s="220">
        <f>IF(O110="základní",K110,0)</f>
        <v>0</v>
      </c>
      <c r="BF110" s="220">
        <f>IF(O110="snížená",K110,0)</f>
        <v>0</v>
      </c>
      <c r="BG110" s="220">
        <f>IF(O110="zákl. přenesená",K110,0)</f>
        <v>0</v>
      </c>
      <c r="BH110" s="220">
        <f>IF(O110="sníž. přenesená",K110,0)</f>
        <v>0</v>
      </c>
      <c r="BI110" s="220">
        <f>IF(O110="nulová",K110,0)</f>
        <v>0</v>
      </c>
      <c r="BJ110" s="17" t="s">
        <v>84</v>
      </c>
      <c r="BK110" s="220">
        <f>ROUND(P110*H110,2)</f>
        <v>0</v>
      </c>
      <c r="BL110" s="17" t="s">
        <v>145</v>
      </c>
      <c r="BM110" s="219" t="s">
        <v>710</v>
      </c>
    </row>
    <row r="111" s="2" customFormat="1">
      <c r="A111" s="38"/>
      <c r="B111" s="39"/>
      <c r="C111" s="40"/>
      <c r="D111" s="221" t="s">
        <v>147</v>
      </c>
      <c r="E111" s="40"/>
      <c r="F111" s="222" t="s">
        <v>214</v>
      </c>
      <c r="G111" s="40"/>
      <c r="H111" s="40"/>
      <c r="I111" s="223"/>
      <c r="J111" s="223"/>
      <c r="K111" s="40"/>
      <c r="L111" s="40"/>
      <c r="M111" s="44"/>
      <c r="N111" s="224"/>
      <c r="O111" s="225"/>
      <c r="P111" s="84"/>
      <c r="Q111" s="84"/>
      <c r="R111" s="84"/>
      <c r="S111" s="84"/>
      <c r="T111" s="84"/>
      <c r="U111" s="84"/>
      <c r="V111" s="84"/>
      <c r="W111" s="84"/>
      <c r="X111" s="85"/>
      <c r="Y111" s="38"/>
      <c r="Z111" s="38"/>
      <c r="AA111" s="38"/>
      <c r="AB111" s="38"/>
      <c r="AC111" s="38"/>
      <c r="AD111" s="38"/>
      <c r="AE111" s="38"/>
      <c r="AT111" s="17" t="s">
        <v>147</v>
      </c>
      <c r="AU111" s="17" t="s">
        <v>86</v>
      </c>
    </row>
    <row r="112" s="13" customFormat="1">
      <c r="A112" s="13"/>
      <c r="B112" s="226"/>
      <c r="C112" s="227"/>
      <c r="D112" s="228" t="s">
        <v>149</v>
      </c>
      <c r="E112" s="229" t="s">
        <v>20</v>
      </c>
      <c r="F112" s="230" t="s">
        <v>711</v>
      </c>
      <c r="G112" s="227"/>
      <c r="H112" s="231">
        <v>5526</v>
      </c>
      <c r="I112" s="232"/>
      <c r="J112" s="232"/>
      <c r="K112" s="227"/>
      <c r="L112" s="227"/>
      <c r="M112" s="233"/>
      <c r="N112" s="234"/>
      <c r="O112" s="235"/>
      <c r="P112" s="235"/>
      <c r="Q112" s="235"/>
      <c r="R112" s="235"/>
      <c r="S112" s="235"/>
      <c r="T112" s="235"/>
      <c r="U112" s="235"/>
      <c r="V112" s="235"/>
      <c r="W112" s="235"/>
      <c r="X112" s="236"/>
      <c r="Y112" s="13"/>
      <c r="Z112" s="13"/>
      <c r="AA112" s="13"/>
      <c r="AB112" s="13"/>
      <c r="AC112" s="13"/>
      <c r="AD112" s="13"/>
      <c r="AE112" s="13"/>
      <c r="AT112" s="237" t="s">
        <v>149</v>
      </c>
      <c r="AU112" s="237" t="s">
        <v>86</v>
      </c>
      <c r="AV112" s="13" t="s">
        <v>86</v>
      </c>
      <c r="AW112" s="13" t="s">
        <v>5</v>
      </c>
      <c r="AX112" s="13" t="s">
        <v>84</v>
      </c>
      <c r="AY112" s="237" t="s">
        <v>138</v>
      </c>
    </row>
    <row r="113" s="2" customFormat="1" ht="44.25" customHeight="1">
      <c r="A113" s="38"/>
      <c r="B113" s="39"/>
      <c r="C113" s="207" t="s">
        <v>186</v>
      </c>
      <c r="D113" s="207" t="s">
        <v>140</v>
      </c>
      <c r="E113" s="208" t="s">
        <v>220</v>
      </c>
      <c r="F113" s="209" t="s">
        <v>221</v>
      </c>
      <c r="G113" s="210" t="s">
        <v>222</v>
      </c>
      <c r="H113" s="211">
        <v>483.52499999999998</v>
      </c>
      <c r="I113" s="212"/>
      <c r="J113" s="212"/>
      <c r="K113" s="213">
        <f>ROUND(P113*H113,2)</f>
        <v>0</v>
      </c>
      <c r="L113" s="209" t="s">
        <v>144</v>
      </c>
      <c r="M113" s="44"/>
      <c r="N113" s="214" t="s">
        <v>20</v>
      </c>
      <c r="O113" s="215" t="s">
        <v>45</v>
      </c>
      <c r="P113" s="216">
        <f>I113+J113</f>
        <v>0</v>
      </c>
      <c r="Q113" s="216">
        <f>ROUND(I113*H113,2)</f>
        <v>0</v>
      </c>
      <c r="R113" s="216">
        <f>ROUND(J113*H113,2)</f>
        <v>0</v>
      </c>
      <c r="S113" s="84"/>
      <c r="T113" s="217">
        <f>S113*H113</f>
        <v>0</v>
      </c>
      <c r="U113" s="217">
        <v>0</v>
      </c>
      <c r="V113" s="217">
        <f>U113*H113</f>
        <v>0</v>
      </c>
      <c r="W113" s="217">
        <v>0</v>
      </c>
      <c r="X113" s="218">
        <f>W113*H113</f>
        <v>0</v>
      </c>
      <c r="Y113" s="38"/>
      <c r="Z113" s="38"/>
      <c r="AA113" s="38"/>
      <c r="AB113" s="38"/>
      <c r="AC113" s="38"/>
      <c r="AD113" s="38"/>
      <c r="AE113" s="38"/>
      <c r="AR113" s="219" t="s">
        <v>145</v>
      </c>
      <c r="AT113" s="219" t="s">
        <v>140</v>
      </c>
      <c r="AU113" s="219" t="s">
        <v>86</v>
      </c>
      <c r="AY113" s="17" t="s">
        <v>138</v>
      </c>
      <c r="BE113" s="220">
        <f>IF(O113="základní",K113,0)</f>
        <v>0</v>
      </c>
      <c r="BF113" s="220">
        <f>IF(O113="snížená",K113,0)</f>
        <v>0</v>
      </c>
      <c r="BG113" s="220">
        <f>IF(O113="zákl. přenesená",K113,0)</f>
        <v>0</v>
      </c>
      <c r="BH113" s="220">
        <f>IF(O113="sníž. přenesená",K113,0)</f>
        <v>0</v>
      </c>
      <c r="BI113" s="220">
        <f>IF(O113="nulová",K113,0)</f>
        <v>0</v>
      </c>
      <c r="BJ113" s="17" t="s">
        <v>84</v>
      </c>
      <c r="BK113" s="220">
        <f>ROUND(P113*H113,2)</f>
        <v>0</v>
      </c>
      <c r="BL113" s="17" t="s">
        <v>145</v>
      </c>
      <c r="BM113" s="219" t="s">
        <v>712</v>
      </c>
    </row>
    <row r="114" s="2" customFormat="1">
      <c r="A114" s="38"/>
      <c r="B114" s="39"/>
      <c r="C114" s="40"/>
      <c r="D114" s="221" t="s">
        <v>147</v>
      </c>
      <c r="E114" s="40"/>
      <c r="F114" s="222" t="s">
        <v>224</v>
      </c>
      <c r="G114" s="40"/>
      <c r="H114" s="40"/>
      <c r="I114" s="223"/>
      <c r="J114" s="223"/>
      <c r="K114" s="40"/>
      <c r="L114" s="40"/>
      <c r="M114" s="44"/>
      <c r="N114" s="224"/>
      <c r="O114" s="225"/>
      <c r="P114" s="84"/>
      <c r="Q114" s="84"/>
      <c r="R114" s="84"/>
      <c r="S114" s="84"/>
      <c r="T114" s="84"/>
      <c r="U114" s="84"/>
      <c r="V114" s="84"/>
      <c r="W114" s="84"/>
      <c r="X114" s="85"/>
      <c r="Y114" s="38"/>
      <c r="Z114" s="38"/>
      <c r="AA114" s="38"/>
      <c r="AB114" s="38"/>
      <c r="AC114" s="38"/>
      <c r="AD114" s="38"/>
      <c r="AE114" s="38"/>
      <c r="AT114" s="17" t="s">
        <v>147</v>
      </c>
      <c r="AU114" s="17" t="s">
        <v>86</v>
      </c>
    </row>
    <row r="115" s="13" customFormat="1">
      <c r="A115" s="13"/>
      <c r="B115" s="226"/>
      <c r="C115" s="227"/>
      <c r="D115" s="228" t="s">
        <v>149</v>
      </c>
      <c r="E115" s="229" t="s">
        <v>20</v>
      </c>
      <c r="F115" s="230" t="s">
        <v>713</v>
      </c>
      <c r="G115" s="227"/>
      <c r="H115" s="231">
        <v>483.52499999999998</v>
      </c>
      <c r="I115" s="232"/>
      <c r="J115" s="232"/>
      <c r="K115" s="227"/>
      <c r="L115" s="227"/>
      <c r="M115" s="233"/>
      <c r="N115" s="234"/>
      <c r="O115" s="235"/>
      <c r="P115" s="235"/>
      <c r="Q115" s="235"/>
      <c r="R115" s="235"/>
      <c r="S115" s="235"/>
      <c r="T115" s="235"/>
      <c r="U115" s="235"/>
      <c r="V115" s="235"/>
      <c r="W115" s="235"/>
      <c r="X115" s="236"/>
      <c r="Y115" s="13"/>
      <c r="Z115" s="13"/>
      <c r="AA115" s="13"/>
      <c r="AB115" s="13"/>
      <c r="AC115" s="13"/>
      <c r="AD115" s="13"/>
      <c r="AE115" s="13"/>
      <c r="AT115" s="237" t="s">
        <v>149</v>
      </c>
      <c r="AU115" s="237" t="s">
        <v>86</v>
      </c>
      <c r="AV115" s="13" t="s">
        <v>86</v>
      </c>
      <c r="AW115" s="13" t="s">
        <v>5</v>
      </c>
      <c r="AX115" s="13" t="s">
        <v>84</v>
      </c>
      <c r="AY115" s="237" t="s">
        <v>138</v>
      </c>
    </row>
    <row r="116" s="2" customFormat="1" ht="24.15" customHeight="1">
      <c r="A116" s="38"/>
      <c r="B116" s="39"/>
      <c r="C116" s="207" t="s">
        <v>193</v>
      </c>
      <c r="D116" s="207" t="s">
        <v>140</v>
      </c>
      <c r="E116" s="208" t="s">
        <v>259</v>
      </c>
      <c r="F116" s="209" t="s">
        <v>260</v>
      </c>
      <c r="G116" s="210" t="s">
        <v>189</v>
      </c>
      <c r="H116" s="211">
        <v>93</v>
      </c>
      <c r="I116" s="212"/>
      <c r="J116" s="212"/>
      <c r="K116" s="213">
        <f>ROUND(P116*H116,2)</f>
        <v>0</v>
      </c>
      <c r="L116" s="209" t="s">
        <v>144</v>
      </c>
      <c r="M116" s="44"/>
      <c r="N116" s="214" t="s">
        <v>20</v>
      </c>
      <c r="O116" s="215" t="s">
        <v>45</v>
      </c>
      <c r="P116" s="216">
        <f>I116+J116</f>
        <v>0</v>
      </c>
      <c r="Q116" s="216">
        <f>ROUND(I116*H116,2)</f>
        <v>0</v>
      </c>
      <c r="R116" s="216">
        <f>ROUND(J116*H116,2)</f>
        <v>0</v>
      </c>
      <c r="S116" s="84"/>
      <c r="T116" s="217">
        <f>S116*H116</f>
        <v>0</v>
      </c>
      <c r="U116" s="217">
        <v>0</v>
      </c>
      <c r="V116" s="217">
        <f>U116*H116</f>
        <v>0</v>
      </c>
      <c r="W116" s="217">
        <v>0</v>
      </c>
      <c r="X116" s="218">
        <f>W116*H116</f>
        <v>0</v>
      </c>
      <c r="Y116" s="38"/>
      <c r="Z116" s="38"/>
      <c r="AA116" s="38"/>
      <c r="AB116" s="38"/>
      <c r="AC116" s="38"/>
      <c r="AD116" s="38"/>
      <c r="AE116" s="38"/>
      <c r="AR116" s="219" t="s">
        <v>145</v>
      </c>
      <c r="AT116" s="219" t="s">
        <v>140</v>
      </c>
      <c r="AU116" s="219" t="s">
        <v>86</v>
      </c>
      <c r="AY116" s="17" t="s">
        <v>138</v>
      </c>
      <c r="BE116" s="220">
        <f>IF(O116="základní",K116,0)</f>
        <v>0</v>
      </c>
      <c r="BF116" s="220">
        <f>IF(O116="snížená",K116,0)</f>
        <v>0</v>
      </c>
      <c r="BG116" s="220">
        <f>IF(O116="zákl. přenesená",K116,0)</f>
        <v>0</v>
      </c>
      <c r="BH116" s="220">
        <f>IF(O116="sníž. přenesená",K116,0)</f>
        <v>0</v>
      </c>
      <c r="BI116" s="220">
        <f>IF(O116="nulová",K116,0)</f>
        <v>0</v>
      </c>
      <c r="BJ116" s="17" t="s">
        <v>84</v>
      </c>
      <c r="BK116" s="220">
        <f>ROUND(P116*H116,2)</f>
        <v>0</v>
      </c>
      <c r="BL116" s="17" t="s">
        <v>145</v>
      </c>
      <c r="BM116" s="219" t="s">
        <v>714</v>
      </c>
    </row>
    <row r="117" s="2" customFormat="1">
      <c r="A117" s="38"/>
      <c r="B117" s="39"/>
      <c r="C117" s="40"/>
      <c r="D117" s="221" t="s">
        <v>147</v>
      </c>
      <c r="E117" s="40"/>
      <c r="F117" s="222" t="s">
        <v>262</v>
      </c>
      <c r="G117" s="40"/>
      <c r="H117" s="40"/>
      <c r="I117" s="223"/>
      <c r="J117" s="223"/>
      <c r="K117" s="40"/>
      <c r="L117" s="40"/>
      <c r="M117" s="44"/>
      <c r="N117" s="224"/>
      <c r="O117" s="225"/>
      <c r="P117" s="84"/>
      <c r="Q117" s="84"/>
      <c r="R117" s="84"/>
      <c r="S117" s="84"/>
      <c r="T117" s="84"/>
      <c r="U117" s="84"/>
      <c r="V117" s="84"/>
      <c r="W117" s="84"/>
      <c r="X117" s="85"/>
      <c r="Y117" s="38"/>
      <c r="Z117" s="38"/>
      <c r="AA117" s="38"/>
      <c r="AB117" s="38"/>
      <c r="AC117" s="38"/>
      <c r="AD117" s="38"/>
      <c r="AE117" s="38"/>
      <c r="AT117" s="17" t="s">
        <v>147</v>
      </c>
      <c r="AU117" s="17" t="s">
        <v>86</v>
      </c>
    </row>
    <row r="118" s="13" customFormat="1">
      <c r="A118" s="13"/>
      <c r="B118" s="226"/>
      <c r="C118" s="227"/>
      <c r="D118" s="228" t="s">
        <v>149</v>
      </c>
      <c r="E118" s="229" t="s">
        <v>20</v>
      </c>
      <c r="F118" s="230" t="s">
        <v>715</v>
      </c>
      <c r="G118" s="227"/>
      <c r="H118" s="231">
        <v>93</v>
      </c>
      <c r="I118" s="232"/>
      <c r="J118" s="232"/>
      <c r="K118" s="227"/>
      <c r="L118" s="227"/>
      <c r="M118" s="233"/>
      <c r="N118" s="234"/>
      <c r="O118" s="235"/>
      <c r="P118" s="235"/>
      <c r="Q118" s="235"/>
      <c r="R118" s="235"/>
      <c r="S118" s="235"/>
      <c r="T118" s="235"/>
      <c r="U118" s="235"/>
      <c r="V118" s="235"/>
      <c r="W118" s="235"/>
      <c r="X118" s="236"/>
      <c r="Y118" s="13"/>
      <c r="Z118" s="13"/>
      <c r="AA118" s="13"/>
      <c r="AB118" s="13"/>
      <c r="AC118" s="13"/>
      <c r="AD118" s="13"/>
      <c r="AE118" s="13"/>
      <c r="AT118" s="237" t="s">
        <v>149</v>
      </c>
      <c r="AU118" s="237" t="s">
        <v>86</v>
      </c>
      <c r="AV118" s="13" t="s">
        <v>86</v>
      </c>
      <c r="AW118" s="13" t="s">
        <v>5</v>
      </c>
      <c r="AX118" s="13" t="s">
        <v>84</v>
      </c>
      <c r="AY118" s="237" t="s">
        <v>138</v>
      </c>
    </row>
    <row r="119" s="2" customFormat="1" ht="37.8" customHeight="1">
      <c r="A119" s="38"/>
      <c r="B119" s="39"/>
      <c r="C119" s="207" t="s">
        <v>200</v>
      </c>
      <c r="D119" s="207" t="s">
        <v>140</v>
      </c>
      <c r="E119" s="208" t="s">
        <v>716</v>
      </c>
      <c r="F119" s="209" t="s">
        <v>717</v>
      </c>
      <c r="G119" s="210" t="s">
        <v>189</v>
      </c>
      <c r="H119" s="211">
        <v>93</v>
      </c>
      <c r="I119" s="212"/>
      <c r="J119" s="212"/>
      <c r="K119" s="213">
        <f>ROUND(P119*H119,2)</f>
        <v>0</v>
      </c>
      <c r="L119" s="209" t="s">
        <v>144</v>
      </c>
      <c r="M119" s="44"/>
      <c r="N119" s="214" t="s">
        <v>20</v>
      </c>
      <c r="O119" s="215" t="s">
        <v>45</v>
      </c>
      <c r="P119" s="216">
        <f>I119+J119</f>
        <v>0</v>
      </c>
      <c r="Q119" s="216">
        <f>ROUND(I119*H119,2)</f>
        <v>0</v>
      </c>
      <c r="R119" s="216">
        <f>ROUND(J119*H119,2)</f>
        <v>0</v>
      </c>
      <c r="S119" s="84"/>
      <c r="T119" s="217">
        <f>S119*H119</f>
        <v>0</v>
      </c>
      <c r="U119" s="217">
        <v>0</v>
      </c>
      <c r="V119" s="217">
        <f>U119*H119</f>
        <v>0</v>
      </c>
      <c r="W119" s="217">
        <v>0</v>
      </c>
      <c r="X119" s="218">
        <f>W119*H119</f>
        <v>0</v>
      </c>
      <c r="Y119" s="38"/>
      <c r="Z119" s="38"/>
      <c r="AA119" s="38"/>
      <c r="AB119" s="38"/>
      <c r="AC119" s="38"/>
      <c r="AD119" s="38"/>
      <c r="AE119" s="38"/>
      <c r="AR119" s="219" t="s">
        <v>145</v>
      </c>
      <c r="AT119" s="219" t="s">
        <v>140</v>
      </c>
      <c r="AU119" s="219" t="s">
        <v>86</v>
      </c>
      <c r="AY119" s="17" t="s">
        <v>138</v>
      </c>
      <c r="BE119" s="220">
        <f>IF(O119="základní",K119,0)</f>
        <v>0</v>
      </c>
      <c r="BF119" s="220">
        <f>IF(O119="snížená",K119,0)</f>
        <v>0</v>
      </c>
      <c r="BG119" s="220">
        <f>IF(O119="zákl. přenesená",K119,0)</f>
        <v>0</v>
      </c>
      <c r="BH119" s="220">
        <f>IF(O119="sníž. přenesená",K119,0)</f>
        <v>0</v>
      </c>
      <c r="BI119" s="220">
        <f>IF(O119="nulová",K119,0)</f>
        <v>0</v>
      </c>
      <c r="BJ119" s="17" t="s">
        <v>84</v>
      </c>
      <c r="BK119" s="220">
        <f>ROUND(P119*H119,2)</f>
        <v>0</v>
      </c>
      <c r="BL119" s="17" t="s">
        <v>145</v>
      </c>
      <c r="BM119" s="219" t="s">
        <v>718</v>
      </c>
    </row>
    <row r="120" s="2" customFormat="1">
      <c r="A120" s="38"/>
      <c r="B120" s="39"/>
      <c r="C120" s="40"/>
      <c r="D120" s="221" t="s">
        <v>147</v>
      </c>
      <c r="E120" s="40"/>
      <c r="F120" s="222" t="s">
        <v>719</v>
      </c>
      <c r="G120" s="40"/>
      <c r="H120" s="40"/>
      <c r="I120" s="223"/>
      <c r="J120" s="223"/>
      <c r="K120" s="40"/>
      <c r="L120" s="40"/>
      <c r="M120" s="44"/>
      <c r="N120" s="224"/>
      <c r="O120" s="225"/>
      <c r="P120" s="84"/>
      <c r="Q120" s="84"/>
      <c r="R120" s="84"/>
      <c r="S120" s="84"/>
      <c r="T120" s="84"/>
      <c r="U120" s="84"/>
      <c r="V120" s="84"/>
      <c r="W120" s="84"/>
      <c r="X120" s="85"/>
      <c r="Y120" s="38"/>
      <c r="Z120" s="38"/>
      <c r="AA120" s="38"/>
      <c r="AB120" s="38"/>
      <c r="AC120" s="38"/>
      <c r="AD120" s="38"/>
      <c r="AE120" s="38"/>
      <c r="AT120" s="17" t="s">
        <v>147</v>
      </c>
      <c r="AU120" s="17" t="s">
        <v>86</v>
      </c>
    </row>
    <row r="121" s="13" customFormat="1">
      <c r="A121" s="13"/>
      <c r="B121" s="226"/>
      <c r="C121" s="227"/>
      <c r="D121" s="228" t="s">
        <v>149</v>
      </c>
      <c r="E121" s="229" t="s">
        <v>20</v>
      </c>
      <c r="F121" s="230" t="s">
        <v>715</v>
      </c>
      <c r="G121" s="227"/>
      <c r="H121" s="231">
        <v>93</v>
      </c>
      <c r="I121" s="232"/>
      <c r="J121" s="232"/>
      <c r="K121" s="227"/>
      <c r="L121" s="227"/>
      <c r="M121" s="233"/>
      <c r="N121" s="234"/>
      <c r="O121" s="235"/>
      <c r="P121" s="235"/>
      <c r="Q121" s="235"/>
      <c r="R121" s="235"/>
      <c r="S121" s="235"/>
      <c r="T121" s="235"/>
      <c r="U121" s="235"/>
      <c r="V121" s="235"/>
      <c r="W121" s="235"/>
      <c r="X121" s="236"/>
      <c r="Y121" s="13"/>
      <c r="Z121" s="13"/>
      <c r="AA121" s="13"/>
      <c r="AB121" s="13"/>
      <c r="AC121" s="13"/>
      <c r="AD121" s="13"/>
      <c r="AE121" s="13"/>
      <c r="AT121" s="237" t="s">
        <v>149</v>
      </c>
      <c r="AU121" s="237" t="s">
        <v>86</v>
      </c>
      <c r="AV121" s="13" t="s">
        <v>86</v>
      </c>
      <c r="AW121" s="13" t="s">
        <v>5</v>
      </c>
      <c r="AX121" s="13" t="s">
        <v>84</v>
      </c>
      <c r="AY121" s="237" t="s">
        <v>138</v>
      </c>
    </row>
    <row r="122" s="2" customFormat="1" ht="55.5" customHeight="1">
      <c r="A122" s="38"/>
      <c r="B122" s="39"/>
      <c r="C122" s="207" t="s">
        <v>206</v>
      </c>
      <c r="D122" s="207" t="s">
        <v>140</v>
      </c>
      <c r="E122" s="208" t="s">
        <v>720</v>
      </c>
      <c r="F122" s="209" t="s">
        <v>721</v>
      </c>
      <c r="G122" s="210" t="s">
        <v>167</v>
      </c>
      <c r="H122" s="211">
        <v>652.79999999999995</v>
      </c>
      <c r="I122" s="212"/>
      <c r="J122" s="212"/>
      <c r="K122" s="213">
        <f>ROUND(P122*H122,2)</f>
        <v>0</v>
      </c>
      <c r="L122" s="209" t="s">
        <v>144</v>
      </c>
      <c r="M122" s="44"/>
      <c r="N122" s="214" t="s">
        <v>20</v>
      </c>
      <c r="O122" s="215" t="s">
        <v>45</v>
      </c>
      <c r="P122" s="216">
        <f>I122+J122</f>
        <v>0</v>
      </c>
      <c r="Q122" s="216">
        <f>ROUND(I122*H122,2)</f>
        <v>0</v>
      </c>
      <c r="R122" s="216">
        <f>ROUND(J122*H122,2)</f>
        <v>0</v>
      </c>
      <c r="S122" s="84"/>
      <c r="T122" s="217">
        <f>S122*H122</f>
        <v>0</v>
      </c>
      <c r="U122" s="217">
        <v>0</v>
      </c>
      <c r="V122" s="217">
        <f>U122*H122</f>
        <v>0</v>
      </c>
      <c r="W122" s="217">
        <v>0</v>
      </c>
      <c r="X122" s="218">
        <f>W122*H122</f>
        <v>0</v>
      </c>
      <c r="Y122" s="38"/>
      <c r="Z122" s="38"/>
      <c r="AA122" s="38"/>
      <c r="AB122" s="38"/>
      <c r="AC122" s="38"/>
      <c r="AD122" s="38"/>
      <c r="AE122" s="38"/>
      <c r="AR122" s="219" t="s">
        <v>145</v>
      </c>
      <c r="AT122" s="219" t="s">
        <v>140</v>
      </c>
      <c r="AU122" s="219" t="s">
        <v>86</v>
      </c>
      <c r="AY122" s="17" t="s">
        <v>138</v>
      </c>
      <c r="BE122" s="220">
        <f>IF(O122="základní",K122,0)</f>
        <v>0</v>
      </c>
      <c r="BF122" s="220">
        <f>IF(O122="snížená",K122,0)</f>
        <v>0</v>
      </c>
      <c r="BG122" s="220">
        <f>IF(O122="zákl. přenesená",K122,0)</f>
        <v>0</v>
      </c>
      <c r="BH122" s="220">
        <f>IF(O122="sníž. přenesená",K122,0)</f>
        <v>0</v>
      </c>
      <c r="BI122" s="220">
        <f>IF(O122="nulová",K122,0)</f>
        <v>0</v>
      </c>
      <c r="BJ122" s="17" t="s">
        <v>84</v>
      </c>
      <c r="BK122" s="220">
        <f>ROUND(P122*H122,2)</f>
        <v>0</v>
      </c>
      <c r="BL122" s="17" t="s">
        <v>145</v>
      </c>
      <c r="BM122" s="219" t="s">
        <v>722</v>
      </c>
    </row>
    <row r="123" s="2" customFormat="1">
      <c r="A123" s="38"/>
      <c r="B123" s="39"/>
      <c r="C123" s="40"/>
      <c r="D123" s="221" t="s">
        <v>147</v>
      </c>
      <c r="E123" s="40"/>
      <c r="F123" s="222" t="s">
        <v>723</v>
      </c>
      <c r="G123" s="40"/>
      <c r="H123" s="40"/>
      <c r="I123" s="223"/>
      <c r="J123" s="223"/>
      <c r="K123" s="40"/>
      <c r="L123" s="40"/>
      <c r="M123" s="44"/>
      <c r="N123" s="224"/>
      <c r="O123" s="225"/>
      <c r="P123" s="84"/>
      <c r="Q123" s="84"/>
      <c r="R123" s="84"/>
      <c r="S123" s="84"/>
      <c r="T123" s="84"/>
      <c r="U123" s="84"/>
      <c r="V123" s="84"/>
      <c r="W123" s="84"/>
      <c r="X123" s="85"/>
      <c r="Y123" s="38"/>
      <c r="Z123" s="38"/>
      <c r="AA123" s="38"/>
      <c r="AB123" s="38"/>
      <c r="AC123" s="38"/>
      <c r="AD123" s="38"/>
      <c r="AE123" s="38"/>
      <c r="AT123" s="17" t="s">
        <v>147</v>
      </c>
      <c r="AU123" s="17" t="s">
        <v>86</v>
      </c>
    </row>
    <row r="124" s="13" customFormat="1">
      <c r="A124" s="13"/>
      <c r="B124" s="226"/>
      <c r="C124" s="227"/>
      <c r="D124" s="228" t="s">
        <v>149</v>
      </c>
      <c r="E124" s="229" t="s">
        <v>20</v>
      </c>
      <c r="F124" s="230" t="s">
        <v>724</v>
      </c>
      <c r="G124" s="227"/>
      <c r="H124" s="231">
        <v>652.79999999999995</v>
      </c>
      <c r="I124" s="232"/>
      <c r="J124" s="232"/>
      <c r="K124" s="227"/>
      <c r="L124" s="227"/>
      <c r="M124" s="233"/>
      <c r="N124" s="234"/>
      <c r="O124" s="235"/>
      <c r="P124" s="235"/>
      <c r="Q124" s="235"/>
      <c r="R124" s="235"/>
      <c r="S124" s="235"/>
      <c r="T124" s="235"/>
      <c r="U124" s="235"/>
      <c r="V124" s="235"/>
      <c r="W124" s="235"/>
      <c r="X124" s="236"/>
      <c r="Y124" s="13"/>
      <c r="Z124" s="13"/>
      <c r="AA124" s="13"/>
      <c r="AB124" s="13"/>
      <c r="AC124" s="13"/>
      <c r="AD124" s="13"/>
      <c r="AE124" s="13"/>
      <c r="AT124" s="237" t="s">
        <v>149</v>
      </c>
      <c r="AU124" s="237" t="s">
        <v>86</v>
      </c>
      <c r="AV124" s="13" t="s">
        <v>86</v>
      </c>
      <c r="AW124" s="13" t="s">
        <v>5</v>
      </c>
      <c r="AX124" s="13" t="s">
        <v>84</v>
      </c>
      <c r="AY124" s="237" t="s">
        <v>138</v>
      </c>
    </row>
    <row r="125" s="2" customFormat="1" ht="33" customHeight="1">
      <c r="A125" s="38"/>
      <c r="B125" s="39"/>
      <c r="C125" s="207" t="s">
        <v>150</v>
      </c>
      <c r="D125" s="207" t="s">
        <v>140</v>
      </c>
      <c r="E125" s="208" t="s">
        <v>725</v>
      </c>
      <c r="F125" s="209" t="s">
        <v>726</v>
      </c>
      <c r="G125" s="210" t="s">
        <v>167</v>
      </c>
      <c r="H125" s="211">
        <v>652.79999999999995</v>
      </c>
      <c r="I125" s="212"/>
      <c r="J125" s="212"/>
      <c r="K125" s="213">
        <f>ROUND(P125*H125,2)</f>
        <v>0</v>
      </c>
      <c r="L125" s="209" t="s">
        <v>144</v>
      </c>
      <c r="M125" s="44"/>
      <c r="N125" s="214" t="s">
        <v>20</v>
      </c>
      <c r="O125" s="215" t="s">
        <v>45</v>
      </c>
      <c r="P125" s="216">
        <f>I125+J125</f>
        <v>0</v>
      </c>
      <c r="Q125" s="216">
        <f>ROUND(I125*H125,2)</f>
        <v>0</v>
      </c>
      <c r="R125" s="216">
        <f>ROUND(J125*H125,2)</f>
        <v>0</v>
      </c>
      <c r="S125" s="84"/>
      <c r="T125" s="217">
        <f>S125*H125</f>
        <v>0</v>
      </c>
      <c r="U125" s="217">
        <v>0</v>
      </c>
      <c r="V125" s="217">
        <f>U125*H125</f>
        <v>0</v>
      </c>
      <c r="W125" s="217">
        <v>0</v>
      </c>
      <c r="X125" s="218">
        <f>W125*H125</f>
        <v>0</v>
      </c>
      <c r="Y125" s="38"/>
      <c r="Z125" s="38"/>
      <c r="AA125" s="38"/>
      <c r="AB125" s="38"/>
      <c r="AC125" s="38"/>
      <c r="AD125" s="38"/>
      <c r="AE125" s="38"/>
      <c r="AR125" s="219" t="s">
        <v>145</v>
      </c>
      <c r="AT125" s="219" t="s">
        <v>140</v>
      </c>
      <c r="AU125" s="219" t="s">
        <v>86</v>
      </c>
      <c r="AY125" s="17" t="s">
        <v>138</v>
      </c>
      <c r="BE125" s="220">
        <f>IF(O125="základní",K125,0)</f>
        <v>0</v>
      </c>
      <c r="BF125" s="220">
        <f>IF(O125="snížená",K125,0)</f>
        <v>0</v>
      </c>
      <c r="BG125" s="220">
        <f>IF(O125="zákl. přenesená",K125,0)</f>
        <v>0</v>
      </c>
      <c r="BH125" s="220">
        <f>IF(O125="sníž. přenesená",K125,0)</f>
        <v>0</v>
      </c>
      <c r="BI125" s="220">
        <f>IF(O125="nulová",K125,0)</f>
        <v>0</v>
      </c>
      <c r="BJ125" s="17" t="s">
        <v>84</v>
      </c>
      <c r="BK125" s="220">
        <f>ROUND(P125*H125,2)</f>
        <v>0</v>
      </c>
      <c r="BL125" s="17" t="s">
        <v>145</v>
      </c>
      <c r="BM125" s="219" t="s">
        <v>727</v>
      </c>
    </row>
    <row r="126" s="2" customFormat="1">
      <c r="A126" s="38"/>
      <c r="B126" s="39"/>
      <c r="C126" s="40"/>
      <c r="D126" s="221" t="s">
        <v>147</v>
      </c>
      <c r="E126" s="40"/>
      <c r="F126" s="222" t="s">
        <v>728</v>
      </c>
      <c r="G126" s="40"/>
      <c r="H126" s="40"/>
      <c r="I126" s="223"/>
      <c r="J126" s="223"/>
      <c r="K126" s="40"/>
      <c r="L126" s="40"/>
      <c r="M126" s="44"/>
      <c r="N126" s="224"/>
      <c r="O126" s="225"/>
      <c r="P126" s="84"/>
      <c r="Q126" s="84"/>
      <c r="R126" s="84"/>
      <c r="S126" s="84"/>
      <c r="T126" s="84"/>
      <c r="U126" s="84"/>
      <c r="V126" s="84"/>
      <c r="W126" s="84"/>
      <c r="X126" s="85"/>
      <c r="Y126" s="38"/>
      <c r="Z126" s="38"/>
      <c r="AA126" s="38"/>
      <c r="AB126" s="38"/>
      <c r="AC126" s="38"/>
      <c r="AD126" s="38"/>
      <c r="AE126" s="38"/>
      <c r="AT126" s="17" t="s">
        <v>147</v>
      </c>
      <c r="AU126" s="17" t="s">
        <v>86</v>
      </c>
    </row>
    <row r="127" s="13" customFormat="1">
      <c r="A127" s="13"/>
      <c r="B127" s="226"/>
      <c r="C127" s="227"/>
      <c r="D127" s="228" t="s">
        <v>149</v>
      </c>
      <c r="E127" s="229" t="s">
        <v>20</v>
      </c>
      <c r="F127" s="230" t="s">
        <v>724</v>
      </c>
      <c r="G127" s="227"/>
      <c r="H127" s="231">
        <v>652.79999999999995</v>
      </c>
      <c r="I127" s="232"/>
      <c r="J127" s="232"/>
      <c r="K127" s="227"/>
      <c r="L127" s="227"/>
      <c r="M127" s="233"/>
      <c r="N127" s="234"/>
      <c r="O127" s="235"/>
      <c r="P127" s="235"/>
      <c r="Q127" s="235"/>
      <c r="R127" s="235"/>
      <c r="S127" s="235"/>
      <c r="T127" s="235"/>
      <c r="U127" s="235"/>
      <c r="V127" s="235"/>
      <c r="W127" s="235"/>
      <c r="X127" s="236"/>
      <c r="Y127" s="13"/>
      <c r="Z127" s="13"/>
      <c r="AA127" s="13"/>
      <c r="AB127" s="13"/>
      <c r="AC127" s="13"/>
      <c r="AD127" s="13"/>
      <c r="AE127" s="13"/>
      <c r="AT127" s="237" t="s">
        <v>149</v>
      </c>
      <c r="AU127" s="237" t="s">
        <v>86</v>
      </c>
      <c r="AV127" s="13" t="s">
        <v>86</v>
      </c>
      <c r="AW127" s="13" t="s">
        <v>5</v>
      </c>
      <c r="AX127" s="13" t="s">
        <v>84</v>
      </c>
      <c r="AY127" s="237" t="s">
        <v>138</v>
      </c>
    </row>
    <row r="128" s="2" customFormat="1" ht="49.05" customHeight="1">
      <c r="A128" s="38"/>
      <c r="B128" s="39"/>
      <c r="C128" s="207" t="s">
        <v>219</v>
      </c>
      <c r="D128" s="207" t="s">
        <v>140</v>
      </c>
      <c r="E128" s="208" t="s">
        <v>281</v>
      </c>
      <c r="F128" s="209" t="s">
        <v>282</v>
      </c>
      <c r="G128" s="210" t="s">
        <v>167</v>
      </c>
      <c r="H128" s="211">
        <v>652.79999999999995</v>
      </c>
      <c r="I128" s="212"/>
      <c r="J128" s="212"/>
      <c r="K128" s="213">
        <f>ROUND(P128*H128,2)</f>
        <v>0</v>
      </c>
      <c r="L128" s="209" t="s">
        <v>144</v>
      </c>
      <c r="M128" s="44"/>
      <c r="N128" s="214" t="s">
        <v>20</v>
      </c>
      <c r="O128" s="215" t="s">
        <v>45</v>
      </c>
      <c r="P128" s="216">
        <f>I128+J128</f>
        <v>0</v>
      </c>
      <c r="Q128" s="216">
        <f>ROUND(I128*H128,2)</f>
        <v>0</v>
      </c>
      <c r="R128" s="216">
        <f>ROUND(J128*H128,2)</f>
        <v>0</v>
      </c>
      <c r="S128" s="84"/>
      <c r="T128" s="217">
        <f>S128*H128</f>
        <v>0</v>
      </c>
      <c r="U128" s="217">
        <v>0</v>
      </c>
      <c r="V128" s="217">
        <f>U128*H128</f>
        <v>0</v>
      </c>
      <c r="W128" s="217">
        <v>0</v>
      </c>
      <c r="X128" s="218">
        <f>W128*H128</f>
        <v>0</v>
      </c>
      <c r="Y128" s="38"/>
      <c r="Z128" s="38"/>
      <c r="AA128" s="38"/>
      <c r="AB128" s="38"/>
      <c r="AC128" s="38"/>
      <c r="AD128" s="38"/>
      <c r="AE128" s="38"/>
      <c r="AR128" s="219" t="s">
        <v>145</v>
      </c>
      <c r="AT128" s="219" t="s">
        <v>140</v>
      </c>
      <c r="AU128" s="219" t="s">
        <v>86</v>
      </c>
      <c r="AY128" s="17" t="s">
        <v>138</v>
      </c>
      <c r="BE128" s="220">
        <f>IF(O128="základní",K128,0)</f>
        <v>0</v>
      </c>
      <c r="BF128" s="220">
        <f>IF(O128="snížená",K128,0)</f>
        <v>0</v>
      </c>
      <c r="BG128" s="220">
        <f>IF(O128="zákl. přenesená",K128,0)</f>
        <v>0</v>
      </c>
      <c r="BH128" s="220">
        <f>IF(O128="sníž. přenesená",K128,0)</f>
        <v>0</v>
      </c>
      <c r="BI128" s="220">
        <f>IF(O128="nulová",K128,0)</f>
        <v>0</v>
      </c>
      <c r="BJ128" s="17" t="s">
        <v>84</v>
      </c>
      <c r="BK128" s="220">
        <f>ROUND(P128*H128,2)</f>
        <v>0</v>
      </c>
      <c r="BL128" s="17" t="s">
        <v>145</v>
      </c>
      <c r="BM128" s="219" t="s">
        <v>729</v>
      </c>
    </row>
    <row r="129" s="2" customFormat="1">
      <c r="A129" s="38"/>
      <c r="B129" s="39"/>
      <c r="C129" s="40"/>
      <c r="D129" s="221" t="s">
        <v>147</v>
      </c>
      <c r="E129" s="40"/>
      <c r="F129" s="222" t="s">
        <v>284</v>
      </c>
      <c r="G129" s="40"/>
      <c r="H129" s="40"/>
      <c r="I129" s="223"/>
      <c r="J129" s="223"/>
      <c r="K129" s="40"/>
      <c r="L129" s="40"/>
      <c r="M129" s="44"/>
      <c r="N129" s="224"/>
      <c r="O129" s="225"/>
      <c r="P129" s="84"/>
      <c r="Q129" s="84"/>
      <c r="R129" s="84"/>
      <c r="S129" s="84"/>
      <c r="T129" s="84"/>
      <c r="U129" s="84"/>
      <c r="V129" s="84"/>
      <c r="W129" s="84"/>
      <c r="X129" s="85"/>
      <c r="Y129" s="38"/>
      <c r="Z129" s="38"/>
      <c r="AA129" s="38"/>
      <c r="AB129" s="38"/>
      <c r="AC129" s="38"/>
      <c r="AD129" s="38"/>
      <c r="AE129" s="38"/>
      <c r="AT129" s="17" t="s">
        <v>147</v>
      </c>
      <c r="AU129" s="17" t="s">
        <v>86</v>
      </c>
    </row>
    <row r="130" s="13" customFormat="1">
      <c r="A130" s="13"/>
      <c r="B130" s="226"/>
      <c r="C130" s="227"/>
      <c r="D130" s="228" t="s">
        <v>149</v>
      </c>
      <c r="E130" s="229" t="s">
        <v>20</v>
      </c>
      <c r="F130" s="230" t="s">
        <v>724</v>
      </c>
      <c r="G130" s="227"/>
      <c r="H130" s="231">
        <v>652.79999999999995</v>
      </c>
      <c r="I130" s="232"/>
      <c r="J130" s="232"/>
      <c r="K130" s="227"/>
      <c r="L130" s="227"/>
      <c r="M130" s="233"/>
      <c r="N130" s="234"/>
      <c r="O130" s="235"/>
      <c r="P130" s="235"/>
      <c r="Q130" s="235"/>
      <c r="R130" s="235"/>
      <c r="S130" s="235"/>
      <c r="T130" s="235"/>
      <c r="U130" s="235"/>
      <c r="V130" s="235"/>
      <c r="W130" s="235"/>
      <c r="X130" s="236"/>
      <c r="Y130" s="13"/>
      <c r="Z130" s="13"/>
      <c r="AA130" s="13"/>
      <c r="AB130" s="13"/>
      <c r="AC130" s="13"/>
      <c r="AD130" s="13"/>
      <c r="AE130" s="13"/>
      <c r="AT130" s="237" t="s">
        <v>149</v>
      </c>
      <c r="AU130" s="237" t="s">
        <v>86</v>
      </c>
      <c r="AV130" s="13" t="s">
        <v>86</v>
      </c>
      <c r="AW130" s="13" t="s">
        <v>5</v>
      </c>
      <c r="AX130" s="13" t="s">
        <v>84</v>
      </c>
      <c r="AY130" s="237" t="s">
        <v>138</v>
      </c>
    </row>
    <row r="131" s="2" customFormat="1" ht="37.8" customHeight="1">
      <c r="A131" s="38"/>
      <c r="B131" s="39"/>
      <c r="C131" s="207" t="s">
        <v>229</v>
      </c>
      <c r="D131" s="207" t="s">
        <v>140</v>
      </c>
      <c r="E131" s="208" t="s">
        <v>579</v>
      </c>
      <c r="F131" s="209" t="s">
        <v>580</v>
      </c>
      <c r="G131" s="210" t="s">
        <v>167</v>
      </c>
      <c r="H131" s="211">
        <v>652.79999999999995</v>
      </c>
      <c r="I131" s="212"/>
      <c r="J131" s="212"/>
      <c r="K131" s="213">
        <f>ROUND(P131*H131,2)</f>
        <v>0</v>
      </c>
      <c r="L131" s="209" t="s">
        <v>144</v>
      </c>
      <c r="M131" s="44"/>
      <c r="N131" s="214" t="s">
        <v>20</v>
      </c>
      <c r="O131" s="215" t="s">
        <v>45</v>
      </c>
      <c r="P131" s="216">
        <f>I131+J131</f>
        <v>0</v>
      </c>
      <c r="Q131" s="216">
        <f>ROUND(I131*H131,2)</f>
        <v>0</v>
      </c>
      <c r="R131" s="216">
        <f>ROUND(J131*H131,2)</f>
        <v>0</v>
      </c>
      <c r="S131" s="84"/>
      <c r="T131" s="217">
        <f>S131*H131</f>
        <v>0</v>
      </c>
      <c r="U131" s="217">
        <v>0</v>
      </c>
      <c r="V131" s="217">
        <f>U131*H131</f>
        <v>0</v>
      </c>
      <c r="W131" s="217">
        <v>0</v>
      </c>
      <c r="X131" s="218">
        <f>W131*H131</f>
        <v>0</v>
      </c>
      <c r="Y131" s="38"/>
      <c r="Z131" s="38"/>
      <c r="AA131" s="38"/>
      <c r="AB131" s="38"/>
      <c r="AC131" s="38"/>
      <c r="AD131" s="38"/>
      <c r="AE131" s="38"/>
      <c r="AR131" s="219" t="s">
        <v>145</v>
      </c>
      <c r="AT131" s="219" t="s">
        <v>140</v>
      </c>
      <c r="AU131" s="219" t="s">
        <v>86</v>
      </c>
      <c r="AY131" s="17" t="s">
        <v>138</v>
      </c>
      <c r="BE131" s="220">
        <f>IF(O131="základní",K131,0)</f>
        <v>0</v>
      </c>
      <c r="BF131" s="220">
        <f>IF(O131="snížená",K131,0)</f>
        <v>0</v>
      </c>
      <c r="BG131" s="220">
        <f>IF(O131="zákl. přenesená",K131,0)</f>
        <v>0</v>
      </c>
      <c r="BH131" s="220">
        <f>IF(O131="sníž. přenesená",K131,0)</f>
        <v>0</v>
      </c>
      <c r="BI131" s="220">
        <f>IF(O131="nulová",K131,0)</f>
        <v>0</v>
      </c>
      <c r="BJ131" s="17" t="s">
        <v>84</v>
      </c>
      <c r="BK131" s="220">
        <f>ROUND(P131*H131,2)</f>
        <v>0</v>
      </c>
      <c r="BL131" s="17" t="s">
        <v>145</v>
      </c>
      <c r="BM131" s="219" t="s">
        <v>730</v>
      </c>
    </row>
    <row r="132" s="2" customFormat="1">
      <c r="A132" s="38"/>
      <c r="B132" s="39"/>
      <c r="C132" s="40"/>
      <c r="D132" s="221" t="s">
        <v>147</v>
      </c>
      <c r="E132" s="40"/>
      <c r="F132" s="222" t="s">
        <v>731</v>
      </c>
      <c r="G132" s="40"/>
      <c r="H132" s="40"/>
      <c r="I132" s="223"/>
      <c r="J132" s="223"/>
      <c r="K132" s="40"/>
      <c r="L132" s="40"/>
      <c r="M132" s="44"/>
      <c r="N132" s="224"/>
      <c r="O132" s="225"/>
      <c r="P132" s="84"/>
      <c r="Q132" s="84"/>
      <c r="R132" s="84"/>
      <c r="S132" s="84"/>
      <c r="T132" s="84"/>
      <c r="U132" s="84"/>
      <c r="V132" s="84"/>
      <c r="W132" s="84"/>
      <c r="X132" s="85"/>
      <c r="Y132" s="38"/>
      <c r="Z132" s="38"/>
      <c r="AA132" s="38"/>
      <c r="AB132" s="38"/>
      <c r="AC132" s="38"/>
      <c r="AD132" s="38"/>
      <c r="AE132" s="38"/>
      <c r="AT132" s="17" t="s">
        <v>147</v>
      </c>
      <c r="AU132" s="17" t="s">
        <v>86</v>
      </c>
    </row>
    <row r="133" s="13" customFormat="1">
      <c r="A133" s="13"/>
      <c r="B133" s="226"/>
      <c r="C133" s="227"/>
      <c r="D133" s="228" t="s">
        <v>149</v>
      </c>
      <c r="E133" s="229" t="s">
        <v>20</v>
      </c>
      <c r="F133" s="230" t="s">
        <v>724</v>
      </c>
      <c r="G133" s="227"/>
      <c r="H133" s="231">
        <v>652.79999999999995</v>
      </c>
      <c r="I133" s="232"/>
      <c r="J133" s="232"/>
      <c r="K133" s="227"/>
      <c r="L133" s="227"/>
      <c r="M133" s="233"/>
      <c r="N133" s="234"/>
      <c r="O133" s="235"/>
      <c r="P133" s="235"/>
      <c r="Q133" s="235"/>
      <c r="R133" s="235"/>
      <c r="S133" s="235"/>
      <c r="T133" s="235"/>
      <c r="U133" s="235"/>
      <c r="V133" s="235"/>
      <c r="W133" s="235"/>
      <c r="X133" s="236"/>
      <c r="Y133" s="13"/>
      <c r="Z133" s="13"/>
      <c r="AA133" s="13"/>
      <c r="AB133" s="13"/>
      <c r="AC133" s="13"/>
      <c r="AD133" s="13"/>
      <c r="AE133" s="13"/>
      <c r="AT133" s="237" t="s">
        <v>149</v>
      </c>
      <c r="AU133" s="237" t="s">
        <v>86</v>
      </c>
      <c r="AV133" s="13" t="s">
        <v>86</v>
      </c>
      <c r="AW133" s="13" t="s">
        <v>5</v>
      </c>
      <c r="AX133" s="13" t="s">
        <v>84</v>
      </c>
      <c r="AY133" s="237" t="s">
        <v>138</v>
      </c>
    </row>
    <row r="134" s="2" customFormat="1" ht="24.15" customHeight="1">
      <c r="A134" s="38"/>
      <c r="B134" s="39"/>
      <c r="C134" s="250" t="s">
        <v>9</v>
      </c>
      <c r="D134" s="250" t="s">
        <v>306</v>
      </c>
      <c r="E134" s="251" t="s">
        <v>307</v>
      </c>
      <c r="F134" s="252" t="s">
        <v>308</v>
      </c>
      <c r="G134" s="253" t="s">
        <v>309</v>
      </c>
      <c r="H134" s="254">
        <v>16.32</v>
      </c>
      <c r="I134" s="255"/>
      <c r="J134" s="256"/>
      <c r="K134" s="257">
        <f>ROUND(P134*H134,2)</f>
        <v>0</v>
      </c>
      <c r="L134" s="252" t="s">
        <v>144</v>
      </c>
      <c r="M134" s="258"/>
      <c r="N134" s="259" t="s">
        <v>20</v>
      </c>
      <c r="O134" s="215" t="s">
        <v>45</v>
      </c>
      <c r="P134" s="216">
        <f>I134+J134</f>
        <v>0</v>
      </c>
      <c r="Q134" s="216">
        <f>ROUND(I134*H134,2)</f>
        <v>0</v>
      </c>
      <c r="R134" s="216">
        <f>ROUND(J134*H134,2)</f>
        <v>0</v>
      </c>
      <c r="S134" s="84"/>
      <c r="T134" s="217">
        <f>S134*H134</f>
        <v>0</v>
      </c>
      <c r="U134" s="217">
        <v>0.001</v>
      </c>
      <c r="V134" s="217">
        <f>U134*H134</f>
        <v>0.016320000000000001</v>
      </c>
      <c r="W134" s="217">
        <v>0</v>
      </c>
      <c r="X134" s="218">
        <f>W134*H134</f>
        <v>0</v>
      </c>
      <c r="Y134" s="38"/>
      <c r="Z134" s="38"/>
      <c r="AA134" s="38"/>
      <c r="AB134" s="38"/>
      <c r="AC134" s="38"/>
      <c r="AD134" s="38"/>
      <c r="AE134" s="38"/>
      <c r="AR134" s="219" t="s">
        <v>186</v>
      </c>
      <c r="AT134" s="219" t="s">
        <v>306</v>
      </c>
      <c r="AU134" s="219" t="s">
        <v>86</v>
      </c>
      <c r="AY134" s="17" t="s">
        <v>138</v>
      </c>
      <c r="BE134" s="220">
        <f>IF(O134="základní",K134,0)</f>
        <v>0</v>
      </c>
      <c r="BF134" s="220">
        <f>IF(O134="snížená",K134,0)</f>
        <v>0</v>
      </c>
      <c r="BG134" s="220">
        <f>IF(O134="zákl. přenesená",K134,0)</f>
        <v>0</v>
      </c>
      <c r="BH134" s="220">
        <f>IF(O134="sníž. přenesená",K134,0)</f>
        <v>0</v>
      </c>
      <c r="BI134" s="220">
        <f>IF(O134="nulová",K134,0)</f>
        <v>0</v>
      </c>
      <c r="BJ134" s="17" t="s">
        <v>84</v>
      </c>
      <c r="BK134" s="220">
        <f>ROUND(P134*H134,2)</f>
        <v>0</v>
      </c>
      <c r="BL134" s="17" t="s">
        <v>145</v>
      </c>
      <c r="BM134" s="219" t="s">
        <v>732</v>
      </c>
    </row>
    <row r="135" s="13" customFormat="1">
      <c r="A135" s="13"/>
      <c r="B135" s="226"/>
      <c r="C135" s="227"/>
      <c r="D135" s="228" t="s">
        <v>149</v>
      </c>
      <c r="E135" s="229" t="s">
        <v>20</v>
      </c>
      <c r="F135" s="230" t="s">
        <v>733</v>
      </c>
      <c r="G135" s="227"/>
      <c r="H135" s="231">
        <v>16.32</v>
      </c>
      <c r="I135" s="232"/>
      <c r="J135" s="232"/>
      <c r="K135" s="227"/>
      <c r="L135" s="227"/>
      <c r="M135" s="233"/>
      <c r="N135" s="234"/>
      <c r="O135" s="235"/>
      <c r="P135" s="235"/>
      <c r="Q135" s="235"/>
      <c r="R135" s="235"/>
      <c r="S135" s="235"/>
      <c r="T135" s="235"/>
      <c r="U135" s="235"/>
      <c r="V135" s="235"/>
      <c r="W135" s="235"/>
      <c r="X135" s="236"/>
      <c r="Y135" s="13"/>
      <c r="Z135" s="13"/>
      <c r="AA135" s="13"/>
      <c r="AB135" s="13"/>
      <c r="AC135" s="13"/>
      <c r="AD135" s="13"/>
      <c r="AE135" s="13"/>
      <c r="AT135" s="237" t="s">
        <v>149</v>
      </c>
      <c r="AU135" s="237" t="s">
        <v>86</v>
      </c>
      <c r="AV135" s="13" t="s">
        <v>86</v>
      </c>
      <c r="AW135" s="13" t="s">
        <v>5</v>
      </c>
      <c r="AX135" s="13" t="s">
        <v>84</v>
      </c>
      <c r="AY135" s="237" t="s">
        <v>138</v>
      </c>
    </row>
    <row r="136" s="2" customFormat="1" ht="55.5" customHeight="1">
      <c r="A136" s="38"/>
      <c r="B136" s="39"/>
      <c r="C136" s="207" t="s">
        <v>239</v>
      </c>
      <c r="D136" s="207" t="s">
        <v>140</v>
      </c>
      <c r="E136" s="208" t="s">
        <v>734</v>
      </c>
      <c r="F136" s="209" t="s">
        <v>735</v>
      </c>
      <c r="G136" s="210" t="s">
        <v>167</v>
      </c>
      <c r="H136" s="211">
        <v>134</v>
      </c>
      <c r="I136" s="212"/>
      <c r="J136" s="212"/>
      <c r="K136" s="213">
        <f>ROUND(P136*H136,2)</f>
        <v>0</v>
      </c>
      <c r="L136" s="209" t="s">
        <v>144</v>
      </c>
      <c r="M136" s="44"/>
      <c r="N136" s="214" t="s">
        <v>20</v>
      </c>
      <c r="O136" s="215" t="s">
        <v>45</v>
      </c>
      <c r="P136" s="216">
        <f>I136+J136</f>
        <v>0</v>
      </c>
      <c r="Q136" s="216">
        <f>ROUND(I136*H136,2)</f>
        <v>0</v>
      </c>
      <c r="R136" s="216">
        <f>ROUND(J136*H136,2)</f>
        <v>0</v>
      </c>
      <c r="S136" s="84"/>
      <c r="T136" s="217">
        <f>S136*H136</f>
        <v>0</v>
      </c>
      <c r="U136" s="217">
        <v>0</v>
      </c>
      <c r="V136" s="217">
        <f>U136*H136</f>
        <v>0</v>
      </c>
      <c r="W136" s="217">
        <v>0</v>
      </c>
      <c r="X136" s="218">
        <f>W136*H136</f>
        <v>0</v>
      </c>
      <c r="Y136" s="38"/>
      <c r="Z136" s="38"/>
      <c r="AA136" s="38"/>
      <c r="AB136" s="38"/>
      <c r="AC136" s="38"/>
      <c r="AD136" s="38"/>
      <c r="AE136" s="38"/>
      <c r="AR136" s="219" t="s">
        <v>145</v>
      </c>
      <c r="AT136" s="219" t="s">
        <v>140</v>
      </c>
      <c r="AU136" s="219" t="s">
        <v>86</v>
      </c>
      <c r="AY136" s="17" t="s">
        <v>138</v>
      </c>
      <c r="BE136" s="220">
        <f>IF(O136="základní",K136,0)</f>
        <v>0</v>
      </c>
      <c r="BF136" s="220">
        <f>IF(O136="snížená",K136,0)</f>
        <v>0</v>
      </c>
      <c r="BG136" s="220">
        <f>IF(O136="zákl. přenesená",K136,0)</f>
        <v>0</v>
      </c>
      <c r="BH136" s="220">
        <f>IF(O136="sníž. přenesená",K136,0)</f>
        <v>0</v>
      </c>
      <c r="BI136" s="220">
        <f>IF(O136="nulová",K136,0)</f>
        <v>0</v>
      </c>
      <c r="BJ136" s="17" t="s">
        <v>84</v>
      </c>
      <c r="BK136" s="220">
        <f>ROUND(P136*H136,2)</f>
        <v>0</v>
      </c>
      <c r="BL136" s="17" t="s">
        <v>145</v>
      </c>
      <c r="BM136" s="219" t="s">
        <v>736</v>
      </c>
    </row>
    <row r="137" s="2" customFormat="1">
      <c r="A137" s="38"/>
      <c r="B137" s="39"/>
      <c r="C137" s="40"/>
      <c r="D137" s="221" t="s">
        <v>147</v>
      </c>
      <c r="E137" s="40"/>
      <c r="F137" s="222" t="s">
        <v>737</v>
      </c>
      <c r="G137" s="40"/>
      <c r="H137" s="40"/>
      <c r="I137" s="223"/>
      <c r="J137" s="223"/>
      <c r="K137" s="40"/>
      <c r="L137" s="40"/>
      <c r="M137" s="44"/>
      <c r="N137" s="224"/>
      <c r="O137" s="225"/>
      <c r="P137" s="84"/>
      <c r="Q137" s="84"/>
      <c r="R137" s="84"/>
      <c r="S137" s="84"/>
      <c r="T137" s="84"/>
      <c r="U137" s="84"/>
      <c r="V137" s="84"/>
      <c r="W137" s="84"/>
      <c r="X137" s="85"/>
      <c r="Y137" s="38"/>
      <c r="Z137" s="38"/>
      <c r="AA137" s="38"/>
      <c r="AB137" s="38"/>
      <c r="AC137" s="38"/>
      <c r="AD137" s="38"/>
      <c r="AE137" s="38"/>
      <c r="AT137" s="17" t="s">
        <v>147</v>
      </c>
      <c r="AU137" s="17" t="s">
        <v>86</v>
      </c>
    </row>
    <row r="138" s="13" customFormat="1">
      <c r="A138" s="13"/>
      <c r="B138" s="226"/>
      <c r="C138" s="227"/>
      <c r="D138" s="228" t="s">
        <v>149</v>
      </c>
      <c r="E138" s="229" t="s">
        <v>20</v>
      </c>
      <c r="F138" s="230" t="s">
        <v>738</v>
      </c>
      <c r="G138" s="227"/>
      <c r="H138" s="231">
        <v>134</v>
      </c>
      <c r="I138" s="232"/>
      <c r="J138" s="232"/>
      <c r="K138" s="227"/>
      <c r="L138" s="227"/>
      <c r="M138" s="233"/>
      <c r="N138" s="234"/>
      <c r="O138" s="235"/>
      <c r="P138" s="235"/>
      <c r="Q138" s="235"/>
      <c r="R138" s="235"/>
      <c r="S138" s="235"/>
      <c r="T138" s="235"/>
      <c r="U138" s="235"/>
      <c r="V138" s="235"/>
      <c r="W138" s="235"/>
      <c r="X138" s="236"/>
      <c r="Y138" s="13"/>
      <c r="Z138" s="13"/>
      <c r="AA138" s="13"/>
      <c r="AB138" s="13"/>
      <c r="AC138" s="13"/>
      <c r="AD138" s="13"/>
      <c r="AE138" s="13"/>
      <c r="AT138" s="237" t="s">
        <v>149</v>
      </c>
      <c r="AU138" s="237" t="s">
        <v>86</v>
      </c>
      <c r="AV138" s="13" t="s">
        <v>86</v>
      </c>
      <c r="AW138" s="13" t="s">
        <v>5</v>
      </c>
      <c r="AX138" s="13" t="s">
        <v>84</v>
      </c>
      <c r="AY138" s="237" t="s">
        <v>138</v>
      </c>
    </row>
    <row r="139" s="2" customFormat="1" ht="33" customHeight="1">
      <c r="A139" s="38"/>
      <c r="B139" s="39"/>
      <c r="C139" s="207" t="s">
        <v>245</v>
      </c>
      <c r="D139" s="207" t="s">
        <v>140</v>
      </c>
      <c r="E139" s="208" t="s">
        <v>739</v>
      </c>
      <c r="F139" s="209" t="s">
        <v>740</v>
      </c>
      <c r="G139" s="210" t="s">
        <v>167</v>
      </c>
      <c r="H139" s="211">
        <v>134</v>
      </c>
      <c r="I139" s="212"/>
      <c r="J139" s="212"/>
      <c r="K139" s="213">
        <f>ROUND(P139*H139,2)</f>
        <v>0</v>
      </c>
      <c r="L139" s="209" t="s">
        <v>144</v>
      </c>
      <c r="M139" s="44"/>
      <c r="N139" s="214" t="s">
        <v>20</v>
      </c>
      <c r="O139" s="215" t="s">
        <v>45</v>
      </c>
      <c r="P139" s="216">
        <f>I139+J139</f>
        <v>0</v>
      </c>
      <c r="Q139" s="216">
        <f>ROUND(I139*H139,2)</f>
        <v>0</v>
      </c>
      <c r="R139" s="216">
        <f>ROUND(J139*H139,2)</f>
        <v>0</v>
      </c>
      <c r="S139" s="84"/>
      <c r="T139" s="217">
        <f>S139*H139</f>
        <v>0</v>
      </c>
      <c r="U139" s="217">
        <v>0</v>
      </c>
      <c r="V139" s="217">
        <f>U139*H139</f>
        <v>0</v>
      </c>
      <c r="W139" s="217">
        <v>0</v>
      </c>
      <c r="X139" s="218">
        <f>W139*H139</f>
        <v>0</v>
      </c>
      <c r="Y139" s="38"/>
      <c r="Z139" s="38"/>
      <c r="AA139" s="38"/>
      <c r="AB139" s="38"/>
      <c r="AC139" s="38"/>
      <c r="AD139" s="38"/>
      <c r="AE139" s="38"/>
      <c r="AR139" s="219" t="s">
        <v>145</v>
      </c>
      <c r="AT139" s="219" t="s">
        <v>140</v>
      </c>
      <c r="AU139" s="219" t="s">
        <v>86</v>
      </c>
      <c r="AY139" s="17" t="s">
        <v>138</v>
      </c>
      <c r="BE139" s="220">
        <f>IF(O139="základní",K139,0)</f>
        <v>0</v>
      </c>
      <c r="BF139" s="220">
        <f>IF(O139="snížená",K139,0)</f>
        <v>0</v>
      </c>
      <c r="BG139" s="220">
        <f>IF(O139="zákl. přenesená",K139,0)</f>
        <v>0</v>
      </c>
      <c r="BH139" s="220">
        <f>IF(O139="sníž. přenesená",K139,0)</f>
        <v>0</v>
      </c>
      <c r="BI139" s="220">
        <f>IF(O139="nulová",K139,0)</f>
        <v>0</v>
      </c>
      <c r="BJ139" s="17" t="s">
        <v>84</v>
      </c>
      <c r="BK139" s="220">
        <f>ROUND(P139*H139,2)</f>
        <v>0</v>
      </c>
      <c r="BL139" s="17" t="s">
        <v>145</v>
      </c>
      <c r="BM139" s="219" t="s">
        <v>741</v>
      </c>
    </row>
    <row r="140" s="2" customFormat="1">
      <c r="A140" s="38"/>
      <c r="B140" s="39"/>
      <c r="C140" s="40"/>
      <c r="D140" s="221" t="s">
        <v>147</v>
      </c>
      <c r="E140" s="40"/>
      <c r="F140" s="222" t="s">
        <v>742</v>
      </c>
      <c r="G140" s="40"/>
      <c r="H140" s="40"/>
      <c r="I140" s="223"/>
      <c r="J140" s="223"/>
      <c r="K140" s="40"/>
      <c r="L140" s="40"/>
      <c r="M140" s="44"/>
      <c r="N140" s="224"/>
      <c r="O140" s="225"/>
      <c r="P140" s="84"/>
      <c r="Q140" s="84"/>
      <c r="R140" s="84"/>
      <c r="S140" s="84"/>
      <c r="T140" s="84"/>
      <c r="U140" s="84"/>
      <c r="V140" s="84"/>
      <c r="W140" s="84"/>
      <c r="X140" s="85"/>
      <c r="Y140" s="38"/>
      <c r="Z140" s="38"/>
      <c r="AA140" s="38"/>
      <c r="AB140" s="38"/>
      <c r="AC140" s="38"/>
      <c r="AD140" s="38"/>
      <c r="AE140" s="38"/>
      <c r="AT140" s="17" t="s">
        <v>147</v>
      </c>
      <c r="AU140" s="17" t="s">
        <v>86</v>
      </c>
    </row>
    <row r="141" s="13" customFormat="1">
      <c r="A141" s="13"/>
      <c r="B141" s="226"/>
      <c r="C141" s="227"/>
      <c r="D141" s="228" t="s">
        <v>149</v>
      </c>
      <c r="E141" s="229" t="s">
        <v>20</v>
      </c>
      <c r="F141" s="230" t="s">
        <v>738</v>
      </c>
      <c r="G141" s="227"/>
      <c r="H141" s="231">
        <v>134</v>
      </c>
      <c r="I141" s="232"/>
      <c r="J141" s="232"/>
      <c r="K141" s="227"/>
      <c r="L141" s="227"/>
      <c r="M141" s="233"/>
      <c r="N141" s="234"/>
      <c r="O141" s="235"/>
      <c r="P141" s="235"/>
      <c r="Q141" s="235"/>
      <c r="R141" s="235"/>
      <c r="S141" s="235"/>
      <c r="T141" s="235"/>
      <c r="U141" s="235"/>
      <c r="V141" s="235"/>
      <c r="W141" s="235"/>
      <c r="X141" s="236"/>
      <c r="Y141" s="13"/>
      <c r="Z141" s="13"/>
      <c r="AA141" s="13"/>
      <c r="AB141" s="13"/>
      <c r="AC141" s="13"/>
      <c r="AD141" s="13"/>
      <c r="AE141" s="13"/>
      <c r="AT141" s="237" t="s">
        <v>149</v>
      </c>
      <c r="AU141" s="237" t="s">
        <v>86</v>
      </c>
      <c r="AV141" s="13" t="s">
        <v>86</v>
      </c>
      <c r="AW141" s="13" t="s">
        <v>5</v>
      </c>
      <c r="AX141" s="13" t="s">
        <v>84</v>
      </c>
      <c r="AY141" s="237" t="s">
        <v>138</v>
      </c>
    </row>
    <row r="142" s="2" customFormat="1" ht="37.8" customHeight="1">
      <c r="A142" s="38"/>
      <c r="B142" s="39"/>
      <c r="C142" s="207" t="s">
        <v>252</v>
      </c>
      <c r="D142" s="207" t="s">
        <v>140</v>
      </c>
      <c r="E142" s="208" t="s">
        <v>743</v>
      </c>
      <c r="F142" s="209" t="s">
        <v>744</v>
      </c>
      <c r="G142" s="210" t="s">
        <v>167</v>
      </c>
      <c r="H142" s="211">
        <v>134</v>
      </c>
      <c r="I142" s="212"/>
      <c r="J142" s="212"/>
      <c r="K142" s="213">
        <f>ROUND(P142*H142,2)</f>
        <v>0</v>
      </c>
      <c r="L142" s="209" t="s">
        <v>144</v>
      </c>
      <c r="M142" s="44"/>
      <c r="N142" s="214" t="s">
        <v>20</v>
      </c>
      <c r="O142" s="215" t="s">
        <v>45</v>
      </c>
      <c r="P142" s="216">
        <f>I142+J142</f>
        <v>0</v>
      </c>
      <c r="Q142" s="216">
        <f>ROUND(I142*H142,2)</f>
        <v>0</v>
      </c>
      <c r="R142" s="216">
        <f>ROUND(J142*H142,2)</f>
        <v>0</v>
      </c>
      <c r="S142" s="84"/>
      <c r="T142" s="217">
        <f>S142*H142</f>
        <v>0</v>
      </c>
      <c r="U142" s="217">
        <v>0</v>
      </c>
      <c r="V142" s="217">
        <f>U142*H142</f>
        <v>0</v>
      </c>
      <c r="W142" s="217">
        <v>0</v>
      </c>
      <c r="X142" s="218">
        <f>W142*H142</f>
        <v>0</v>
      </c>
      <c r="Y142" s="38"/>
      <c r="Z142" s="38"/>
      <c r="AA142" s="38"/>
      <c r="AB142" s="38"/>
      <c r="AC142" s="38"/>
      <c r="AD142" s="38"/>
      <c r="AE142" s="38"/>
      <c r="AR142" s="219" t="s">
        <v>145</v>
      </c>
      <c r="AT142" s="219" t="s">
        <v>140</v>
      </c>
      <c r="AU142" s="219" t="s">
        <v>86</v>
      </c>
      <c r="AY142" s="17" t="s">
        <v>138</v>
      </c>
      <c r="BE142" s="220">
        <f>IF(O142="základní",K142,0)</f>
        <v>0</v>
      </c>
      <c r="BF142" s="220">
        <f>IF(O142="snížená",K142,0)</f>
        <v>0</v>
      </c>
      <c r="BG142" s="220">
        <f>IF(O142="zákl. přenesená",K142,0)</f>
        <v>0</v>
      </c>
      <c r="BH142" s="220">
        <f>IF(O142="sníž. přenesená",K142,0)</f>
        <v>0</v>
      </c>
      <c r="BI142" s="220">
        <f>IF(O142="nulová",K142,0)</f>
        <v>0</v>
      </c>
      <c r="BJ142" s="17" t="s">
        <v>84</v>
      </c>
      <c r="BK142" s="220">
        <f>ROUND(P142*H142,2)</f>
        <v>0</v>
      </c>
      <c r="BL142" s="17" t="s">
        <v>145</v>
      </c>
      <c r="BM142" s="219" t="s">
        <v>745</v>
      </c>
    </row>
    <row r="143" s="2" customFormat="1">
      <c r="A143" s="38"/>
      <c r="B143" s="39"/>
      <c r="C143" s="40"/>
      <c r="D143" s="221" t="s">
        <v>147</v>
      </c>
      <c r="E143" s="40"/>
      <c r="F143" s="222" t="s">
        <v>746</v>
      </c>
      <c r="G143" s="40"/>
      <c r="H143" s="40"/>
      <c r="I143" s="223"/>
      <c r="J143" s="223"/>
      <c r="K143" s="40"/>
      <c r="L143" s="40"/>
      <c r="M143" s="44"/>
      <c r="N143" s="224"/>
      <c r="O143" s="225"/>
      <c r="P143" s="84"/>
      <c r="Q143" s="84"/>
      <c r="R143" s="84"/>
      <c r="S143" s="84"/>
      <c r="T143" s="84"/>
      <c r="U143" s="84"/>
      <c r="V143" s="84"/>
      <c r="W143" s="84"/>
      <c r="X143" s="85"/>
      <c r="Y143" s="38"/>
      <c r="Z143" s="38"/>
      <c r="AA143" s="38"/>
      <c r="AB143" s="38"/>
      <c r="AC143" s="38"/>
      <c r="AD143" s="38"/>
      <c r="AE143" s="38"/>
      <c r="AT143" s="17" t="s">
        <v>147</v>
      </c>
      <c r="AU143" s="17" t="s">
        <v>86</v>
      </c>
    </row>
    <row r="144" s="13" customFormat="1">
      <c r="A144" s="13"/>
      <c r="B144" s="226"/>
      <c r="C144" s="227"/>
      <c r="D144" s="228" t="s">
        <v>149</v>
      </c>
      <c r="E144" s="229" t="s">
        <v>20</v>
      </c>
      <c r="F144" s="230" t="s">
        <v>738</v>
      </c>
      <c r="G144" s="227"/>
      <c r="H144" s="231">
        <v>134</v>
      </c>
      <c r="I144" s="232"/>
      <c r="J144" s="232"/>
      <c r="K144" s="227"/>
      <c r="L144" s="227"/>
      <c r="M144" s="233"/>
      <c r="N144" s="234"/>
      <c r="O144" s="235"/>
      <c r="P144" s="235"/>
      <c r="Q144" s="235"/>
      <c r="R144" s="235"/>
      <c r="S144" s="235"/>
      <c r="T144" s="235"/>
      <c r="U144" s="235"/>
      <c r="V144" s="235"/>
      <c r="W144" s="235"/>
      <c r="X144" s="236"/>
      <c r="Y144" s="13"/>
      <c r="Z144" s="13"/>
      <c r="AA144" s="13"/>
      <c r="AB144" s="13"/>
      <c r="AC144" s="13"/>
      <c r="AD144" s="13"/>
      <c r="AE144" s="13"/>
      <c r="AT144" s="237" t="s">
        <v>149</v>
      </c>
      <c r="AU144" s="237" t="s">
        <v>86</v>
      </c>
      <c r="AV144" s="13" t="s">
        <v>86</v>
      </c>
      <c r="AW144" s="13" t="s">
        <v>5</v>
      </c>
      <c r="AX144" s="13" t="s">
        <v>84</v>
      </c>
      <c r="AY144" s="237" t="s">
        <v>138</v>
      </c>
    </row>
    <row r="145" s="2" customFormat="1" ht="24.15" customHeight="1">
      <c r="A145" s="38"/>
      <c r="B145" s="39"/>
      <c r="C145" s="250" t="s">
        <v>258</v>
      </c>
      <c r="D145" s="250" t="s">
        <v>306</v>
      </c>
      <c r="E145" s="251" t="s">
        <v>307</v>
      </c>
      <c r="F145" s="252" t="s">
        <v>308</v>
      </c>
      <c r="G145" s="253" t="s">
        <v>309</v>
      </c>
      <c r="H145" s="254">
        <v>3.3500000000000001</v>
      </c>
      <c r="I145" s="255"/>
      <c r="J145" s="256"/>
      <c r="K145" s="257">
        <f>ROUND(P145*H145,2)</f>
        <v>0</v>
      </c>
      <c r="L145" s="252" t="s">
        <v>144</v>
      </c>
      <c r="M145" s="258"/>
      <c r="N145" s="259" t="s">
        <v>20</v>
      </c>
      <c r="O145" s="215" t="s">
        <v>45</v>
      </c>
      <c r="P145" s="216">
        <f>I145+J145</f>
        <v>0</v>
      </c>
      <c r="Q145" s="216">
        <f>ROUND(I145*H145,2)</f>
        <v>0</v>
      </c>
      <c r="R145" s="216">
        <f>ROUND(J145*H145,2)</f>
        <v>0</v>
      </c>
      <c r="S145" s="84"/>
      <c r="T145" s="217">
        <f>S145*H145</f>
        <v>0</v>
      </c>
      <c r="U145" s="217">
        <v>0.001</v>
      </c>
      <c r="V145" s="217">
        <f>U145*H145</f>
        <v>0.0033500000000000001</v>
      </c>
      <c r="W145" s="217">
        <v>0</v>
      </c>
      <c r="X145" s="218">
        <f>W145*H145</f>
        <v>0</v>
      </c>
      <c r="Y145" s="38"/>
      <c r="Z145" s="38"/>
      <c r="AA145" s="38"/>
      <c r="AB145" s="38"/>
      <c r="AC145" s="38"/>
      <c r="AD145" s="38"/>
      <c r="AE145" s="38"/>
      <c r="AR145" s="219" t="s">
        <v>186</v>
      </c>
      <c r="AT145" s="219" t="s">
        <v>306</v>
      </c>
      <c r="AU145" s="219" t="s">
        <v>86</v>
      </c>
      <c r="AY145" s="17" t="s">
        <v>138</v>
      </c>
      <c r="BE145" s="220">
        <f>IF(O145="základní",K145,0)</f>
        <v>0</v>
      </c>
      <c r="BF145" s="220">
        <f>IF(O145="snížená",K145,0)</f>
        <v>0</v>
      </c>
      <c r="BG145" s="220">
        <f>IF(O145="zákl. přenesená",K145,0)</f>
        <v>0</v>
      </c>
      <c r="BH145" s="220">
        <f>IF(O145="sníž. přenesená",K145,0)</f>
        <v>0</v>
      </c>
      <c r="BI145" s="220">
        <f>IF(O145="nulová",K145,0)</f>
        <v>0</v>
      </c>
      <c r="BJ145" s="17" t="s">
        <v>84</v>
      </c>
      <c r="BK145" s="220">
        <f>ROUND(P145*H145,2)</f>
        <v>0</v>
      </c>
      <c r="BL145" s="17" t="s">
        <v>145</v>
      </c>
      <c r="BM145" s="219" t="s">
        <v>747</v>
      </c>
    </row>
    <row r="146" s="13" customFormat="1">
      <c r="A146" s="13"/>
      <c r="B146" s="226"/>
      <c r="C146" s="227"/>
      <c r="D146" s="228" t="s">
        <v>149</v>
      </c>
      <c r="E146" s="229" t="s">
        <v>20</v>
      </c>
      <c r="F146" s="230" t="s">
        <v>748</v>
      </c>
      <c r="G146" s="227"/>
      <c r="H146" s="231">
        <v>3.3500000000000001</v>
      </c>
      <c r="I146" s="232"/>
      <c r="J146" s="232"/>
      <c r="K146" s="227"/>
      <c r="L146" s="227"/>
      <c r="M146" s="233"/>
      <c r="N146" s="234"/>
      <c r="O146" s="235"/>
      <c r="P146" s="235"/>
      <c r="Q146" s="235"/>
      <c r="R146" s="235"/>
      <c r="S146" s="235"/>
      <c r="T146" s="235"/>
      <c r="U146" s="235"/>
      <c r="V146" s="235"/>
      <c r="W146" s="235"/>
      <c r="X146" s="236"/>
      <c r="Y146" s="13"/>
      <c r="Z146" s="13"/>
      <c r="AA146" s="13"/>
      <c r="AB146" s="13"/>
      <c r="AC146" s="13"/>
      <c r="AD146" s="13"/>
      <c r="AE146" s="13"/>
      <c r="AT146" s="237" t="s">
        <v>149</v>
      </c>
      <c r="AU146" s="237" t="s">
        <v>86</v>
      </c>
      <c r="AV146" s="13" t="s">
        <v>86</v>
      </c>
      <c r="AW146" s="13" t="s">
        <v>5</v>
      </c>
      <c r="AX146" s="13" t="s">
        <v>84</v>
      </c>
      <c r="AY146" s="237" t="s">
        <v>138</v>
      </c>
    </row>
    <row r="147" s="2" customFormat="1" ht="62.7" customHeight="1">
      <c r="A147" s="38"/>
      <c r="B147" s="39"/>
      <c r="C147" s="207" t="s">
        <v>264</v>
      </c>
      <c r="D147" s="207" t="s">
        <v>140</v>
      </c>
      <c r="E147" s="208" t="s">
        <v>749</v>
      </c>
      <c r="F147" s="209" t="s">
        <v>750</v>
      </c>
      <c r="G147" s="210" t="s">
        <v>189</v>
      </c>
      <c r="H147" s="211">
        <v>90</v>
      </c>
      <c r="I147" s="212"/>
      <c r="J147" s="212"/>
      <c r="K147" s="213">
        <f>ROUND(P147*H147,2)</f>
        <v>0</v>
      </c>
      <c r="L147" s="209" t="s">
        <v>144</v>
      </c>
      <c r="M147" s="44"/>
      <c r="N147" s="214" t="s">
        <v>20</v>
      </c>
      <c r="O147" s="215" t="s">
        <v>45</v>
      </c>
      <c r="P147" s="216">
        <f>I147+J147</f>
        <v>0</v>
      </c>
      <c r="Q147" s="216">
        <f>ROUND(I147*H147,2)</f>
        <v>0</v>
      </c>
      <c r="R147" s="216">
        <f>ROUND(J147*H147,2)</f>
        <v>0</v>
      </c>
      <c r="S147" s="84"/>
      <c r="T147" s="217">
        <f>S147*H147</f>
        <v>0</v>
      </c>
      <c r="U147" s="217">
        <v>0</v>
      </c>
      <c r="V147" s="217">
        <f>U147*H147</f>
        <v>0</v>
      </c>
      <c r="W147" s="217">
        <v>0</v>
      </c>
      <c r="X147" s="218">
        <f>W147*H147</f>
        <v>0</v>
      </c>
      <c r="Y147" s="38"/>
      <c r="Z147" s="38"/>
      <c r="AA147" s="38"/>
      <c r="AB147" s="38"/>
      <c r="AC147" s="38"/>
      <c r="AD147" s="38"/>
      <c r="AE147" s="38"/>
      <c r="AR147" s="219" t="s">
        <v>145</v>
      </c>
      <c r="AT147" s="219" t="s">
        <v>140</v>
      </c>
      <c r="AU147" s="219" t="s">
        <v>86</v>
      </c>
      <c r="AY147" s="17" t="s">
        <v>138</v>
      </c>
      <c r="BE147" s="220">
        <f>IF(O147="základní",K147,0)</f>
        <v>0</v>
      </c>
      <c r="BF147" s="220">
        <f>IF(O147="snížená",K147,0)</f>
        <v>0</v>
      </c>
      <c r="BG147" s="220">
        <f>IF(O147="zákl. přenesená",K147,0)</f>
        <v>0</v>
      </c>
      <c r="BH147" s="220">
        <f>IF(O147="sníž. přenesená",K147,0)</f>
        <v>0</v>
      </c>
      <c r="BI147" s="220">
        <f>IF(O147="nulová",K147,0)</f>
        <v>0</v>
      </c>
      <c r="BJ147" s="17" t="s">
        <v>84</v>
      </c>
      <c r="BK147" s="220">
        <f>ROUND(P147*H147,2)</f>
        <v>0</v>
      </c>
      <c r="BL147" s="17" t="s">
        <v>145</v>
      </c>
      <c r="BM147" s="219" t="s">
        <v>751</v>
      </c>
    </row>
    <row r="148" s="2" customFormat="1">
      <c r="A148" s="38"/>
      <c r="B148" s="39"/>
      <c r="C148" s="40"/>
      <c r="D148" s="221" t="s">
        <v>147</v>
      </c>
      <c r="E148" s="40"/>
      <c r="F148" s="222" t="s">
        <v>752</v>
      </c>
      <c r="G148" s="40"/>
      <c r="H148" s="40"/>
      <c r="I148" s="223"/>
      <c r="J148" s="223"/>
      <c r="K148" s="40"/>
      <c r="L148" s="40"/>
      <c r="M148" s="44"/>
      <c r="N148" s="224"/>
      <c r="O148" s="225"/>
      <c r="P148" s="84"/>
      <c r="Q148" s="84"/>
      <c r="R148" s="84"/>
      <c r="S148" s="84"/>
      <c r="T148" s="84"/>
      <c r="U148" s="84"/>
      <c r="V148" s="84"/>
      <c r="W148" s="84"/>
      <c r="X148" s="85"/>
      <c r="Y148" s="38"/>
      <c r="Z148" s="38"/>
      <c r="AA148" s="38"/>
      <c r="AB148" s="38"/>
      <c r="AC148" s="38"/>
      <c r="AD148" s="38"/>
      <c r="AE148" s="38"/>
      <c r="AT148" s="17" t="s">
        <v>147</v>
      </c>
      <c r="AU148" s="17" t="s">
        <v>86</v>
      </c>
    </row>
    <row r="149" s="13" customFormat="1">
      <c r="A149" s="13"/>
      <c r="B149" s="226"/>
      <c r="C149" s="227"/>
      <c r="D149" s="228" t="s">
        <v>149</v>
      </c>
      <c r="E149" s="229" t="s">
        <v>20</v>
      </c>
      <c r="F149" s="230" t="s">
        <v>753</v>
      </c>
      <c r="G149" s="227"/>
      <c r="H149" s="231">
        <v>90</v>
      </c>
      <c r="I149" s="232"/>
      <c r="J149" s="232"/>
      <c r="K149" s="227"/>
      <c r="L149" s="227"/>
      <c r="M149" s="233"/>
      <c r="N149" s="234"/>
      <c r="O149" s="235"/>
      <c r="P149" s="235"/>
      <c r="Q149" s="235"/>
      <c r="R149" s="235"/>
      <c r="S149" s="235"/>
      <c r="T149" s="235"/>
      <c r="U149" s="235"/>
      <c r="V149" s="235"/>
      <c r="W149" s="235"/>
      <c r="X149" s="236"/>
      <c r="Y149" s="13"/>
      <c r="Z149" s="13"/>
      <c r="AA149" s="13"/>
      <c r="AB149" s="13"/>
      <c r="AC149" s="13"/>
      <c r="AD149" s="13"/>
      <c r="AE149" s="13"/>
      <c r="AT149" s="237" t="s">
        <v>149</v>
      </c>
      <c r="AU149" s="237" t="s">
        <v>86</v>
      </c>
      <c r="AV149" s="13" t="s">
        <v>86</v>
      </c>
      <c r="AW149" s="13" t="s">
        <v>5</v>
      </c>
      <c r="AX149" s="13" t="s">
        <v>84</v>
      </c>
      <c r="AY149" s="237" t="s">
        <v>138</v>
      </c>
    </row>
    <row r="150" s="12" customFormat="1" ht="22.8" customHeight="1">
      <c r="A150" s="12"/>
      <c r="B150" s="190"/>
      <c r="C150" s="191"/>
      <c r="D150" s="192" t="s">
        <v>75</v>
      </c>
      <c r="E150" s="205" t="s">
        <v>86</v>
      </c>
      <c r="F150" s="205" t="s">
        <v>312</v>
      </c>
      <c r="G150" s="191"/>
      <c r="H150" s="191"/>
      <c r="I150" s="194"/>
      <c r="J150" s="194"/>
      <c r="K150" s="206">
        <f>BK150</f>
        <v>0</v>
      </c>
      <c r="L150" s="191"/>
      <c r="M150" s="196"/>
      <c r="N150" s="197"/>
      <c r="O150" s="198"/>
      <c r="P150" s="198"/>
      <c r="Q150" s="199">
        <f>SUM(Q151:Q153)</f>
        <v>0</v>
      </c>
      <c r="R150" s="199">
        <f>SUM(R151:R153)</f>
        <v>0</v>
      </c>
      <c r="S150" s="198"/>
      <c r="T150" s="200">
        <f>SUM(T151:T153)</f>
        <v>0</v>
      </c>
      <c r="U150" s="198"/>
      <c r="V150" s="200">
        <f>SUM(V151:V153)</f>
        <v>62.86439</v>
      </c>
      <c r="W150" s="198"/>
      <c r="X150" s="201">
        <f>SUM(X151:X153)</f>
        <v>0</v>
      </c>
      <c r="Y150" s="12"/>
      <c r="Z150" s="12"/>
      <c r="AA150" s="12"/>
      <c r="AB150" s="12"/>
      <c r="AC150" s="12"/>
      <c r="AD150" s="12"/>
      <c r="AE150" s="12"/>
      <c r="AR150" s="202" t="s">
        <v>84</v>
      </c>
      <c r="AT150" s="203" t="s">
        <v>75</v>
      </c>
      <c r="AU150" s="203" t="s">
        <v>84</v>
      </c>
      <c r="AY150" s="202" t="s">
        <v>138</v>
      </c>
      <c r="BK150" s="204">
        <f>SUM(BK151:BK153)</f>
        <v>0</v>
      </c>
    </row>
    <row r="151" s="2" customFormat="1" ht="55.5" customHeight="1">
      <c r="A151" s="38"/>
      <c r="B151" s="39"/>
      <c r="C151" s="207" t="s">
        <v>8</v>
      </c>
      <c r="D151" s="207" t="s">
        <v>140</v>
      </c>
      <c r="E151" s="208" t="s">
        <v>754</v>
      </c>
      <c r="F151" s="209" t="s">
        <v>755</v>
      </c>
      <c r="G151" s="210" t="s">
        <v>248</v>
      </c>
      <c r="H151" s="211">
        <v>307</v>
      </c>
      <c r="I151" s="212"/>
      <c r="J151" s="212"/>
      <c r="K151" s="213">
        <f>ROUND(P151*H151,2)</f>
        <v>0</v>
      </c>
      <c r="L151" s="209" t="s">
        <v>144</v>
      </c>
      <c r="M151" s="44"/>
      <c r="N151" s="214" t="s">
        <v>20</v>
      </c>
      <c r="O151" s="215" t="s">
        <v>45</v>
      </c>
      <c r="P151" s="216">
        <f>I151+J151</f>
        <v>0</v>
      </c>
      <c r="Q151" s="216">
        <f>ROUND(I151*H151,2)</f>
        <v>0</v>
      </c>
      <c r="R151" s="216">
        <f>ROUND(J151*H151,2)</f>
        <v>0</v>
      </c>
      <c r="S151" s="84"/>
      <c r="T151" s="217">
        <f>S151*H151</f>
        <v>0</v>
      </c>
      <c r="U151" s="217">
        <v>0.20477000000000001</v>
      </c>
      <c r="V151" s="217">
        <f>U151*H151</f>
        <v>62.86439</v>
      </c>
      <c r="W151" s="217">
        <v>0</v>
      </c>
      <c r="X151" s="218">
        <f>W151*H151</f>
        <v>0</v>
      </c>
      <c r="Y151" s="38"/>
      <c r="Z151" s="38"/>
      <c r="AA151" s="38"/>
      <c r="AB151" s="38"/>
      <c r="AC151" s="38"/>
      <c r="AD151" s="38"/>
      <c r="AE151" s="38"/>
      <c r="AR151" s="219" t="s">
        <v>145</v>
      </c>
      <c r="AT151" s="219" t="s">
        <v>140</v>
      </c>
      <c r="AU151" s="219" t="s">
        <v>86</v>
      </c>
      <c r="AY151" s="17" t="s">
        <v>138</v>
      </c>
      <c r="BE151" s="220">
        <f>IF(O151="základní",K151,0)</f>
        <v>0</v>
      </c>
      <c r="BF151" s="220">
        <f>IF(O151="snížená",K151,0)</f>
        <v>0</v>
      </c>
      <c r="BG151" s="220">
        <f>IF(O151="zákl. přenesená",K151,0)</f>
        <v>0</v>
      </c>
      <c r="BH151" s="220">
        <f>IF(O151="sníž. přenesená",K151,0)</f>
        <v>0</v>
      </c>
      <c r="BI151" s="220">
        <f>IF(O151="nulová",K151,0)</f>
        <v>0</v>
      </c>
      <c r="BJ151" s="17" t="s">
        <v>84</v>
      </c>
      <c r="BK151" s="220">
        <f>ROUND(P151*H151,2)</f>
        <v>0</v>
      </c>
      <c r="BL151" s="17" t="s">
        <v>145</v>
      </c>
      <c r="BM151" s="219" t="s">
        <v>756</v>
      </c>
    </row>
    <row r="152" s="2" customFormat="1">
      <c r="A152" s="38"/>
      <c r="B152" s="39"/>
      <c r="C152" s="40"/>
      <c r="D152" s="221" t="s">
        <v>147</v>
      </c>
      <c r="E152" s="40"/>
      <c r="F152" s="222" t="s">
        <v>757</v>
      </c>
      <c r="G152" s="40"/>
      <c r="H152" s="40"/>
      <c r="I152" s="223"/>
      <c r="J152" s="223"/>
      <c r="K152" s="40"/>
      <c r="L152" s="40"/>
      <c r="M152" s="44"/>
      <c r="N152" s="224"/>
      <c r="O152" s="225"/>
      <c r="P152" s="84"/>
      <c r="Q152" s="84"/>
      <c r="R152" s="84"/>
      <c r="S152" s="84"/>
      <c r="T152" s="84"/>
      <c r="U152" s="84"/>
      <c r="V152" s="84"/>
      <c r="W152" s="84"/>
      <c r="X152" s="85"/>
      <c r="Y152" s="38"/>
      <c r="Z152" s="38"/>
      <c r="AA152" s="38"/>
      <c r="AB152" s="38"/>
      <c r="AC152" s="38"/>
      <c r="AD152" s="38"/>
      <c r="AE152" s="38"/>
      <c r="AT152" s="17" t="s">
        <v>147</v>
      </c>
      <c r="AU152" s="17" t="s">
        <v>86</v>
      </c>
    </row>
    <row r="153" s="13" customFormat="1">
      <c r="A153" s="13"/>
      <c r="B153" s="226"/>
      <c r="C153" s="227"/>
      <c r="D153" s="228" t="s">
        <v>149</v>
      </c>
      <c r="E153" s="229" t="s">
        <v>20</v>
      </c>
      <c r="F153" s="230" t="s">
        <v>758</v>
      </c>
      <c r="G153" s="227"/>
      <c r="H153" s="231">
        <v>307</v>
      </c>
      <c r="I153" s="232"/>
      <c r="J153" s="232"/>
      <c r="K153" s="227"/>
      <c r="L153" s="227"/>
      <c r="M153" s="233"/>
      <c r="N153" s="234"/>
      <c r="O153" s="235"/>
      <c r="P153" s="235"/>
      <c r="Q153" s="235"/>
      <c r="R153" s="235"/>
      <c r="S153" s="235"/>
      <c r="T153" s="235"/>
      <c r="U153" s="235"/>
      <c r="V153" s="235"/>
      <c r="W153" s="235"/>
      <c r="X153" s="236"/>
      <c r="Y153" s="13"/>
      <c r="Z153" s="13"/>
      <c r="AA153" s="13"/>
      <c r="AB153" s="13"/>
      <c r="AC153" s="13"/>
      <c r="AD153" s="13"/>
      <c r="AE153" s="13"/>
      <c r="AT153" s="237" t="s">
        <v>149</v>
      </c>
      <c r="AU153" s="237" t="s">
        <v>86</v>
      </c>
      <c r="AV153" s="13" t="s">
        <v>86</v>
      </c>
      <c r="AW153" s="13" t="s">
        <v>5</v>
      </c>
      <c r="AX153" s="13" t="s">
        <v>84</v>
      </c>
      <c r="AY153" s="237" t="s">
        <v>138</v>
      </c>
    </row>
    <row r="154" s="12" customFormat="1" ht="22.8" customHeight="1">
      <c r="A154" s="12"/>
      <c r="B154" s="190"/>
      <c r="C154" s="191"/>
      <c r="D154" s="192" t="s">
        <v>75</v>
      </c>
      <c r="E154" s="205" t="s">
        <v>430</v>
      </c>
      <c r="F154" s="205" t="s">
        <v>431</v>
      </c>
      <c r="G154" s="191"/>
      <c r="H154" s="191"/>
      <c r="I154" s="194"/>
      <c r="J154" s="194"/>
      <c r="K154" s="206">
        <f>BK154</f>
        <v>0</v>
      </c>
      <c r="L154" s="191"/>
      <c r="M154" s="196"/>
      <c r="N154" s="197"/>
      <c r="O154" s="198"/>
      <c r="P154" s="198"/>
      <c r="Q154" s="199">
        <f>SUM(Q155:Q156)</f>
        <v>0</v>
      </c>
      <c r="R154" s="199">
        <f>SUM(R155:R156)</f>
        <v>0</v>
      </c>
      <c r="S154" s="198"/>
      <c r="T154" s="200">
        <f>SUM(T155:T156)</f>
        <v>0</v>
      </c>
      <c r="U154" s="198"/>
      <c r="V154" s="200">
        <f>SUM(V155:V156)</f>
        <v>0</v>
      </c>
      <c r="W154" s="198"/>
      <c r="X154" s="201">
        <f>SUM(X155:X156)</f>
        <v>0</v>
      </c>
      <c r="Y154" s="12"/>
      <c r="Z154" s="12"/>
      <c r="AA154" s="12"/>
      <c r="AB154" s="12"/>
      <c r="AC154" s="12"/>
      <c r="AD154" s="12"/>
      <c r="AE154" s="12"/>
      <c r="AR154" s="202" t="s">
        <v>84</v>
      </c>
      <c r="AT154" s="203" t="s">
        <v>75</v>
      </c>
      <c r="AU154" s="203" t="s">
        <v>84</v>
      </c>
      <c r="AY154" s="202" t="s">
        <v>138</v>
      </c>
      <c r="BK154" s="204">
        <f>SUM(BK155:BK156)</f>
        <v>0</v>
      </c>
    </row>
    <row r="155" s="2" customFormat="1" ht="24.15" customHeight="1">
      <c r="A155" s="38"/>
      <c r="B155" s="39"/>
      <c r="C155" s="207" t="s">
        <v>275</v>
      </c>
      <c r="D155" s="207" t="s">
        <v>140</v>
      </c>
      <c r="E155" s="208" t="s">
        <v>759</v>
      </c>
      <c r="F155" s="209" t="s">
        <v>760</v>
      </c>
      <c r="G155" s="210" t="s">
        <v>222</v>
      </c>
      <c r="H155" s="211">
        <v>63.417999999999999</v>
      </c>
      <c r="I155" s="212"/>
      <c r="J155" s="212"/>
      <c r="K155" s="213">
        <f>ROUND(P155*H155,2)</f>
        <v>0</v>
      </c>
      <c r="L155" s="209" t="s">
        <v>144</v>
      </c>
      <c r="M155" s="44"/>
      <c r="N155" s="214" t="s">
        <v>20</v>
      </c>
      <c r="O155" s="215" t="s">
        <v>45</v>
      </c>
      <c r="P155" s="216">
        <f>I155+J155</f>
        <v>0</v>
      </c>
      <c r="Q155" s="216">
        <f>ROUND(I155*H155,2)</f>
        <v>0</v>
      </c>
      <c r="R155" s="216">
        <f>ROUND(J155*H155,2)</f>
        <v>0</v>
      </c>
      <c r="S155" s="84"/>
      <c r="T155" s="217">
        <f>S155*H155</f>
        <v>0</v>
      </c>
      <c r="U155" s="217">
        <v>0</v>
      </c>
      <c r="V155" s="217">
        <f>U155*H155</f>
        <v>0</v>
      </c>
      <c r="W155" s="217">
        <v>0</v>
      </c>
      <c r="X155" s="218">
        <f>W155*H155</f>
        <v>0</v>
      </c>
      <c r="Y155" s="38"/>
      <c r="Z155" s="38"/>
      <c r="AA155" s="38"/>
      <c r="AB155" s="38"/>
      <c r="AC155" s="38"/>
      <c r="AD155" s="38"/>
      <c r="AE155" s="38"/>
      <c r="AR155" s="219" t="s">
        <v>145</v>
      </c>
      <c r="AT155" s="219" t="s">
        <v>140</v>
      </c>
      <c r="AU155" s="219" t="s">
        <v>86</v>
      </c>
      <c r="AY155" s="17" t="s">
        <v>138</v>
      </c>
      <c r="BE155" s="220">
        <f>IF(O155="základní",K155,0)</f>
        <v>0</v>
      </c>
      <c r="BF155" s="220">
        <f>IF(O155="snížená",K155,0)</f>
        <v>0</v>
      </c>
      <c r="BG155" s="220">
        <f>IF(O155="zákl. přenesená",K155,0)</f>
        <v>0</v>
      </c>
      <c r="BH155" s="220">
        <f>IF(O155="sníž. přenesená",K155,0)</f>
        <v>0</v>
      </c>
      <c r="BI155" s="220">
        <f>IF(O155="nulová",K155,0)</f>
        <v>0</v>
      </c>
      <c r="BJ155" s="17" t="s">
        <v>84</v>
      </c>
      <c r="BK155" s="220">
        <f>ROUND(P155*H155,2)</f>
        <v>0</v>
      </c>
      <c r="BL155" s="17" t="s">
        <v>145</v>
      </c>
      <c r="BM155" s="219" t="s">
        <v>761</v>
      </c>
    </row>
    <row r="156" s="2" customFormat="1">
      <c r="A156" s="38"/>
      <c r="B156" s="39"/>
      <c r="C156" s="40"/>
      <c r="D156" s="221" t="s">
        <v>147</v>
      </c>
      <c r="E156" s="40"/>
      <c r="F156" s="222" t="s">
        <v>762</v>
      </c>
      <c r="G156" s="40"/>
      <c r="H156" s="40"/>
      <c r="I156" s="223"/>
      <c r="J156" s="223"/>
      <c r="K156" s="40"/>
      <c r="L156" s="40"/>
      <c r="M156" s="44"/>
      <c r="N156" s="224"/>
      <c r="O156" s="225"/>
      <c r="P156" s="84"/>
      <c r="Q156" s="84"/>
      <c r="R156" s="84"/>
      <c r="S156" s="84"/>
      <c r="T156" s="84"/>
      <c r="U156" s="84"/>
      <c r="V156" s="84"/>
      <c r="W156" s="84"/>
      <c r="X156" s="85"/>
      <c r="Y156" s="38"/>
      <c r="Z156" s="38"/>
      <c r="AA156" s="38"/>
      <c r="AB156" s="38"/>
      <c r="AC156" s="38"/>
      <c r="AD156" s="38"/>
      <c r="AE156" s="38"/>
      <c r="AT156" s="17" t="s">
        <v>147</v>
      </c>
      <c r="AU156" s="17" t="s">
        <v>86</v>
      </c>
    </row>
    <row r="157" s="12" customFormat="1" ht="25.92" customHeight="1">
      <c r="A157" s="12"/>
      <c r="B157" s="190"/>
      <c r="C157" s="191"/>
      <c r="D157" s="192" t="s">
        <v>75</v>
      </c>
      <c r="E157" s="193" t="s">
        <v>437</v>
      </c>
      <c r="F157" s="193" t="s">
        <v>438</v>
      </c>
      <c r="G157" s="191"/>
      <c r="H157" s="191"/>
      <c r="I157" s="194"/>
      <c r="J157" s="194"/>
      <c r="K157" s="195">
        <f>BK157</f>
        <v>0</v>
      </c>
      <c r="L157" s="191"/>
      <c r="M157" s="196"/>
      <c r="N157" s="197"/>
      <c r="O157" s="198"/>
      <c r="P157" s="198"/>
      <c r="Q157" s="199">
        <f>Q158+Q180+Q197+Q203</f>
        <v>0</v>
      </c>
      <c r="R157" s="199">
        <f>R158+R180+R197+R203</f>
        <v>0</v>
      </c>
      <c r="S157" s="198"/>
      <c r="T157" s="200">
        <f>T158+T180+T197+T203</f>
        <v>0</v>
      </c>
      <c r="U157" s="198"/>
      <c r="V157" s="200">
        <f>V158+V180+V197+V203</f>
        <v>0</v>
      </c>
      <c r="W157" s="198"/>
      <c r="X157" s="201">
        <f>X158+X180+X197+X203</f>
        <v>0</v>
      </c>
      <c r="Y157" s="12"/>
      <c r="Z157" s="12"/>
      <c r="AA157" s="12"/>
      <c r="AB157" s="12"/>
      <c r="AC157" s="12"/>
      <c r="AD157" s="12"/>
      <c r="AE157" s="12"/>
      <c r="AR157" s="202" t="s">
        <v>164</v>
      </c>
      <c r="AT157" s="203" t="s">
        <v>75</v>
      </c>
      <c r="AU157" s="203" t="s">
        <v>76</v>
      </c>
      <c r="AY157" s="202" t="s">
        <v>138</v>
      </c>
      <c r="BK157" s="204">
        <f>BK158+BK180+BK197+BK203</f>
        <v>0</v>
      </c>
    </row>
    <row r="158" s="12" customFormat="1" ht="22.8" customHeight="1">
      <c r="A158" s="12"/>
      <c r="B158" s="190"/>
      <c r="C158" s="191"/>
      <c r="D158" s="192" t="s">
        <v>75</v>
      </c>
      <c r="E158" s="205" t="s">
        <v>439</v>
      </c>
      <c r="F158" s="205" t="s">
        <v>440</v>
      </c>
      <c r="G158" s="191"/>
      <c r="H158" s="191"/>
      <c r="I158" s="194"/>
      <c r="J158" s="194"/>
      <c r="K158" s="206">
        <f>BK158</f>
        <v>0</v>
      </c>
      <c r="L158" s="191"/>
      <c r="M158" s="196"/>
      <c r="N158" s="197"/>
      <c r="O158" s="198"/>
      <c r="P158" s="198"/>
      <c r="Q158" s="199">
        <f>SUM(Q159:Q179)</f>
        <v>0</v>
      </c>
      <c r="R158" s="199">
        <f>SUM(R159:R179)</f>
        <v>0</v>
      </c>
      <c r="S158" s="198"/>
      <c r="T158" s="200">
        <f>SUM(T159:T179)</f>
        <v>0</v>
      </c>
      <c r="U158" s="198"/>
      <c r="V158" s="200">
        <f>SUM(V159:V179)</f>
        <v>0</v>
      </c>
      <c r="W158" s="198"/>
      <c r="X158" s="201">
        <f>SUM(X159:X179)</f>
        <v>0</v>
      </c>
      <c r="Y158" s="12"/>
      <c r="Z158" s="12"/>
      <c r="AA158" s="12"/>
      <c r="AB158" s="12"/>
      <c r="AC158" s="12"/>
      <c r="AD158" s="12"/>
      <c r="AE158" s="12"/>
      <c r="AR158" s="202" t="s">
        <v>164</v>
      </c>
      <c r="AT158" s="203" t="s">
        <v>75</v>
      </c>
      <c r="AU158" s="203" t="s">
        <v>84</v>
      </c>
      <c r="AY158" s="202" t="s">
        <v>138</v>
      </c>
      <c r="BK158" s="204">
        <f>SUM(BK159:BK179)</f>
        <v>0</v>
      </c>
    </row>
    <row r="159" s="2" customFormat="1" ht="24.15" customHeight="1">
      <c r="A159" s="38"/>
      <c r="B159" s="39"/>
      <c r="C159" s="207" t="s">
        <v>280</v>
      </c>
      <c r="D159" s="207" t="s">
        <v>140</v>
      </c>
      <c r="E159" s="208" t="s">
        <v>442</v>
      </c>
      <c r="F159" s="209" t="s">
        <v>443</v>
      </c>
      <c r="G159" s="210" t="s">
        <v>444</v>
      </c>
      <c r="H159" s="211">
        <v>1</v>
      </c>
      <c r="I159" s="212"/>
      <c r="J159" s="212"/>
      <c r="K159" s="213">
        <f>ROUND(P159*H159,2)</f>
        <v>0</v>
      </c>
      <c r="L159" s="209" t="s">
        <v>536</v>
      </c>
      <c r="M159" s="44"/>
      <c r="N159" s="214" t="s">
        <v>20</v>
      </c>
      <c r="O159" s="215" t="s">
        <v>45</v>
      </c>
      <c r="P159" s="216">
        <f>I159+J159</f>
        <v>0</v>
      </c>
      <c r="Q159" s="216">
        <f>ROUND(I159*H159,2)</f>
        <v>0</v>
      </c>
      <c r="R159" s="216">
        <f>ROUND(J159*H159,2)</f>
        <v>0</v>
      </c>
      <c r="S159" s="84"/>
      <c r="T159" s="217">
        <f>S159*H159</f>
        <v>0</v>
      </c>
      <c r="U159" s="217">
        <v>0</v>
      </c>
      <c r="V159" s="217">
        <f>U159*H159</f>
        <v>0</v>
      </c>
      <c r="W159" s="217">
        <v>0</v>
      </c>
      <c r="X159" s="218">
        <f>W159*H159</f>
        <v>0</v>
      </c>
      <c r="Y159" s="38"/>
      <c r="Z159" s="38"/>
      <c r="AA159" s="38"/>
      <c r="AB159" s="38"/>
      <c r="AC159" s="38"/>
      <c r="AD159" s="38"/>
      <c r="AE159" s="38"/>
      <c r="AR159" s="219" t="s">
        <v>445</v>
      </c>
      <c r="AT159" s="219" t="s">
        <v>140</v>
      </c>
      <c r="AU159" s="219" t="s">
        <v>86</v>
      </c>
      <c r="AY159" s="17" t="s">
        <v>138</v>
      </c>
      <c r="BE159" s="220">
        <f>IF(O159="základní",K159,0)</f>
        <v>0</v>
      </c>
      <c r="BF159" s="220">
        <f>IF(O159="snížená",K159,0)</f>
        <v>0</v>
      </c>
      <c r="BG159" s="220">
        <f>IF(O159="zákl. přenesená",K159,0)</f>
        <v>0</v>
      </c>
      <c r="BH159" s="220">
        <f>IF(O159="sníž. přenesená",K159,0)</f>
        <v>0</v>
      </c>
      <c r="BI159" s="220">
        <f>IF(O159="nulová",K159,0)</f>
        <v>0</v>
      </c>
      <c r="BJ159" s="17" t="s">
        <v>84</v>
      </c>
      <c r="BK159" s="220">
        <f>ROUND(P159*H159,2)</f>
        <v>0</v>
      </c>
      <c r="BL159" s="17" t="s">
        <v>445</v>
      </c>
      <c r="BM159" s="219" t="s">
        <v>763</v>
      </c>
    </row>
    <row r="160" s="2" customFormat="1">
      <c r="A160" s="38"/>
      <c r="B160" s="39"/>
      <c r="C160" s="40"/>
      <c r="D160" s="221" t="s">
        <v>147</v>
      </c>
      <c r="E160" s="40"/>
      <c r="F160" s="222" t="s">
        <v>659</v>
      </c>
      <c r="G160" s="40"/>
      <c r="H160" s="40"/>
      <c r="I160" s="223"/>
      <c r="J160" s="223"/>
      <c r="K160" s="40"/>
      <c r="L160" s="40"/>
      <c r="M160" s="44"/>
      <c r="N160" s="224"/>
      <c r="O160" s="225"/>
      <c r="P160" s="84"/>
      <c r="Q160" s="84"/>
      <c r="R160" s="84"/>
      <c r="S160" s="84"/>
      <c r="T160" s="84"/>
      <c r="U160" s="84"/>
      <c r="V160" s="84"/>
      <c r="W160" s="84"/>
      <c r="X160" s="85"/>
      <c r="Y160" s="38"/>
      <c r="Z160" s="38"/>
      <c r="AA160" s="38"/>
      <c r="AB160" s="38"/>
      <c r="AC160" s="38"/>
      <c r="AD160" s="38"/>
      <c r="AE160" s="38"/>
      <c r="AT160" s="17" t="s">
        <v>147</v>
      </c>
      <c r="AU160" s="17" t="s">
        <v>86</v>
      </c>
    </row>
    <row r="161" s="13" customFormat="1">
      <c r="A161" s="13"/>
      <c r="B161" s="226"/>
      <c r="C161" s="227"/>
      <c r="D161" s="228" t="s">
        <v>149</v>
      </c>
      <c r="E161" s="229" t="s">
        <v>20</v>
      </c>
      <c r="F161" s="230" t="s">
        <v>448</v>
      </c>
      <c r="G161" s="227"/>
      <c r="H161" s="231">
        <v>1</v>
      </c>
      <c r="I161" s="232"/>
      <c r="J161" s="232"/>
      <c r="K161" s="227"/>
      <c r="L161" s="227"/>
      <c r="M161" s="233"/>
      <c r="N161" s="234"/>
      <c r="O161" s="235"/>
      <c r="P161" s="235"/>
      <c r="Q161" s="235"/>
      <c r="R161" s="235"/>
      <c r="S161" s="235"/>
      <c r="T161" s="235"/>
      <c r="U161" s="235"/>
      <c r="V161" s="235"/>
      <c r="W161" s="235"/>
      <c r="X161" s="236"/>
      <c r="Y161" s="13"/>
      <c r="Z161" s="13"/>
      <c r="AA161" s="13"/>
      <c r="AB161" s="13"/>
      <c r="AC161" s="13"/>
      <c r="AD161" s="13"/>
      <c r="AE161" s="13"/>
      <c r="AT161" s="237" t="s">
        <v>149</v>
      </c>
      <c r="AU161" s="237" t="s">
        <v>86</v>
      </c>
      <c r="AV161" s="13" t="s">
        <v>86</v>
      </c>
      <c r="AW161" s="13" t="s">
        <v>5</v>
      </c>
      <c r="AX161" s="13" t="s">
        <v>84</v>
      </c>
      <c r="AY161" s="237" t="s">
        <v>138</v>
      </c>
    </row>
    <row r="162" s="2" customFormat="1" ht="24.15" customHeight="1">
      <c r="A162" s="38"/>
      <c r="B162" s="39"/>
      <c r="C162" s="207" t="s">
        <v>287</v>
      </c>
      <c r="D162" s="207" t="s">
        <v>140</v>
      </c>
      <c r="E162" s="208" t="s">
        <v>450</v>
      </c>
      <c r="F162" s="209" t="s">
        <v>660</v>
      </c>
      <c r="G162" s="210" t="s">
        <v>444</v>
      </c>
      <c r="H162" s="211">
        <v>1</v>
      </c>
      <c r="I162" s="212"/>
      <c r="J162" s="212"/>
      <c r="K162" s="213">
        <f>ROUND(P162*H162,2)</f>
        <v>0</v>
      </c>
      <c r="L162" s="209" t="s">
        <v>536</v>
      </c>
      <c r="M162" s="44"/>
      <c r="N162" s="214" t="s">
        <v>20</v>
      </c>
      <c r="O162" s="215" t="s">
        <v>45</v>
      </c>
      <c r="P162" s="216">
        <f>I162+J162</f>
        <v>0</v>
      </c>
      <c r="Q162" s="216">
        <f>ROUND(I162*H162,2)</f>
        <v>0</v>
      </c>
      <c r="R162" s="216">
        <f>ROUND(J162*H162,2)</f>
        <v>0</v>
      </c>
      <c r="S162" s="84"/>
      <c r="T162" s="217">
        <f>S162*H162</f>
        <v>0</v>
      </c>
      <c r="U162" s="217">
        <v>0</v>
      </c>
      <c r="V162" s="217">
        <f>U162*H162</f>
        <v>0</v>
      </c>
      <c r="W162" s="217">
        <v>0</v>
      </c>
      <c r="X162" s="218">
        <f>W162*H162</f>
        <v>0</v>
      </c>
      <c r="Y162" s="38"/>
      <c r="Z162" s="38"/>
      <c r="AA162" s="38"/>
      <c r="AB162" s="38"/>
      <c r="AC162" s="38"/>
      <c r="AD162" s="38"/>
      <c r="AE162" s="38"/>
      <c r="AR162" s="219" t="s">
        <v>445</v>
      </c>
      <c r="AT162" s="219" t="s">
        <v>140</v>
      </c>
      <c r="AU162" s="219" t="s">
        <v>86</v>
      </c>
      <c r="AY162" s="17" t="s">
        <v>138</v>
      </c>
      <c r="BE162" s="220">
        <f>IF(O162="základní",K162,0)</f>
        <v>0</v>
      </c>
      <c r="BF162" s="220">
        <f>IF(O162="snížená",K162,0)</f>
        <v>0</v>
      </c>
      <c r="BG162" s="220">
        <f>IF(O162="zákl. přenesená",K162,0)</f>
        <v>0</v>
      </c>
      <c r="BH162" s="220">
        <f>IF(O162="sníž. přenesená",K162,0)</f>
        <v>0</v>
      </c>
      <c r="BI162" s="220">
        <f>IF(O162="nulová",K162,0)</f>
        <v>0</v>
      </c>
      <c r="BJ162" s="17" t="s">
        <v>84</v>
      </c>
      <c r="BK162" s="220">
        <f>ROUND(P162*H162,2)</f>
        <v>0</v>
      </c>
      <c r="BL162" s="17" t="s">
        <v>445</v>
      </c>
      <c r="BM162" s="219" t="s">
        <v>764</v>
      </c>
    </row>
    <row r="163" s="2" customFormat="1">
      <c r="A163" s="38"/>
      <c r="B163" s="39"/>
      <c r="C163" s="40"/>
      <c r="D163" s="221" t="s">
        <v>147</v>
      </c>
      <c r="E163" s="40"/>
      <c r="F163" s="222" t="s">
        <v>662</v>
      </c>
      <c r="G163" s="40"/>
      <c r="H163" s="40"/>
      <c r="I163" s="223"/>
      <c r="J163" s="223"/>
      <c r="K163" s="40"/>
      <c r="L163" s="40"/>
      <c r="M163" s="44"/>
      <c r="N163" s="224"/>
      <c r="O163" s="225"/>
      <c r="P163" s="84"/>
      <c r="Q163" s="84"/>
      <c r="R163" s="84"/>
      <c r="S163" s="84"/>
      <c r="T163" s="84"/>
      <c r="U163" s="84"/>
      <c r="V163" s="84"/>
      <c r="W163" s="84"/>
      <c r="X163" s="85"/>
      <c r="Y163" s="38"/>
      <c r="Z163" s="38"/>
      <c r="AA163" s="38"/>
      <c r="AB163" s="38"/>
      <c r="AC163" s="38"/>
      <c r="AD163" s="38"/>
      <c r="AE163" s="38"/>
      <c r="AT163" s="17" t="s">
        <v>147</v>
      </c>
      <c r="AU163" s="17" t="s">
        <v>86</v>
      </c>
    </row>
    <row r="164" s="13" customFormat="1">
      <c r="A164" s="13"/>
      <c r="B164" s="226"/>
      <c r="C164" s="227"/>
      <c r="D164" s="228" t="s">
        <v>149</v>
      </c>
      <c r="E164" s="229" t="s">
        <v>20</v>
      </c>
      <c r="F164" s="230" t="s">
        <v>448</v>
      </c>
      <c r="G164" s="227"/>
      <c r="H164" s="231">
        <v>1</v>
      </c>
      <c r="I164" s="232"/>
      <c r="J164" s="232"/>
      <c r="K164" s="227"/>
      <c r="L164" s="227"/>
      <c r="M164" s="233"/>
      <c r="N164" s="234"/>
      <c r="O164" s="235"/>
      <c r="P164" s="235"/>
      <c r="Q164" s="235"/>
      <c r="R164" s="235"/>
      <c r="S164" s="235"/>
      <c r="T164" s="235"/>
      <c r="U164" s="235"/>
      <c r="V164" s="235"/>
      <c r="W164" s="235"/>
      <c r="X164" s="236"/>
      <c r="Y164" s="13"/>
      <c r="Z164" s="13"/>
      <c r="AA164" s="13"/>
      <c r="AB164" s="13"/>
      <c r="AC164" s="13"/>
      <c r="AD164" s="13"/>
      <c r="AE164" s="13"/>
      <c r="AT164" s="237" t="s">
        <v>149</v>
      </c>
      <c r="AU164" s="237" t="s">
        <v>86</v>
      </c>
      <c r="AV164" s="13" t="s">
        <v>86</v>
      </c>
      <c r="AW164" s="13" t="s">
        <v>5</v>
      </c>
      <c r="AX164" s="13" t="s">
        <v>84</v>
      </c>
      <c r="AY164" s="237" t="s">
        <v>138</v>
      </c>
    </row>
    <row r="165" s="2" customFormat="1" ht="24.15" customHeight="1">
      <c r="A165" s="38"/>
      <c r="B165" s="39"/>
      <c r="C165" s="207" t="s">
        <v>293</v>
      </c>
      <c r="D165" s="207" t="s">
        <v>140</v>
      </c>
      <c r="E165" s="208" t="s">
        <v>455</v>
      </c>
      <c r="F165" s="209" t="s">
        <v>663</v>
      </c>
      <c r="G165" s="210" t="s">
        <v>444</v>
      </c>
      <c r="H165" s="211">
        <v>1</v>
      </c>
      <c r="I165" s="212"/>
      <c r="J165" s="212"/>
      <c r="K165" s="213">
        <f>ROUND(P165*H165,2)</f>
        <v>0</v>
      </c>
      <c r="L165" s="209" t="s">
        <v>536</v>
      </c>
      <c r="M165" s="44"/>
      <c r="N165" s="214" t="s">
        <v>20</v>
      </c>
      <c r="O165" s="215" t="s">
        <v>45</v>
      </c>
      <c r="P165" s="216">
        <f>I165+J165</f>
        <v>0</v>
      </c>
      <c r="Q165" s="216">
        <f>ROUND(I165*H165,2)</f>
        <v>0</v>
      </c>
      <c r="R165" s="216">
        <f>ROUND(J165*H165,2)</f>
        <v>0</v>
      </c>
      <c r="S165" s="84"/>
      <c r="T165" s="217">
        <f>S165*H165</f>
        <v>0</v>
      </c>
      <c r="U165" s="217">
        <v>0</v>
      </c>
      <c r="V165" s="217">
        <f>U165*H165</f>
        <v>0</v>
      </c>
      <c r="W165" s="217">
        <v>0</v>
      </c>
      <c r="X165" s="218">
        <f>W165*H165</f>
        <v>0</v>
      </c>
      <c r="Y165" s="38"/>
      <c r="Z165" s="38"/>
      <c r="AA165" s="38"/>
      <c r="AB165" s="38"/>
      <c r="AC165" s="38"/>
      <c r="AD165" s="38"/>
      <c r="AE165" s="38"/>
      <c r="AR165" s="219" t="s">
        <v>445</v>
      </c>
      <c r="AT165" s="219" t="s">
        <v>140</v>
      </c>
      <c r="AU165" s="219" t="s">
        <v>86</v>
      </c>
      <c r="AY165" s="17" t="s">
        <v>138</v>
      </c>
      <c r="BE165" s="220">
        <f>IF(O165="základní",K165,0)</f>
        <v>0</v>
      </c>
      <c r="BF165" s="220">
        <f>IF(O165="snížená",K165,0)</f>
        <v>0</v>
      </c>
      <c r="BG165" s="220">
        <f>IF(O165="zákl. přenesená",K165,0)</f>
        <v>0</v>
      </c>
      <c r="BH165" s="220">
        <f>IF(O165="sníž. přenesená",K165,0)</f>
        <v>0</v>
      </c>
      <c r="BI165" s="220">
        <f>IF(O165="nulová",K165,0)</f>
        <v>0</v>
      </c>
      <c r="BJ165" s="17" t="s">
        <v>84</v>
      </c>
      <c r="BK165" s="220">
        <f>ROUND(P165*H165,2)</f>
        <v>0</v>
      </c>
      <c r="BL165" s="17" t="s">
        <v>445</v>
      </c>
      <c r="BM165" s="219" t="s">
        <v>765</v>
      </c>
    </row>
    <row r="166" s="2" customFormat="1">
      <c r="A166" s="38"/>
      <c r="B166" s="39"/>
      <c r="C166" s="40"/>
      <c r="D166" s="221" t="s">
        <v>147</v>
      </c>
      <c r="E166" s="40"/>
      <c r="F166" s="222" t="s">
        <v>665</v>
      </c>
      <c r="G166" s="40"/>
      <c r="H166" s="40"/>
      <c r="I166" s="223"/>
      <c r="J166" s="223"/>
      <c r="K166" s="40"/>
      <c r="L166" s="40"/>
      <c r="M166" s="44"/>
      <c r="N166" s="224"/>
      <c r="O166" s="225"/>
      <c r="P166" s="84"/>
      <c r="Q166" s="84"/>
      <c r="R166" s="84"/>
      <c r="S166" s="84"/>
      <c r="T166" s="84"/>
      <c r="U166" s="84"/>
      <c r="V166" s="84"/>
      <c r="W166" s="84"/>
      <c r="X166" s="85"/>
      <c r="Y166" s="38"/>
      <c r="Z166" s="38"/>
      <c r="AA166" s="38"/>
      <c r="AB166" s="38"/>
      <c r="AC166" s="38"/>
      <c r="AD166" s="38"/>
      <c r="AE166" s="38"/>
      <c r="AT166" s="17" t="s">
        <v>147</v>
      </c>
      <c r="AU166" s="17" t="s">
        <v>86</v>
      </c>
    </row>
    <row r="167" s="13" customFormat="1">
      <c r="A167" s="13"/>
      <c r="B167" s="226"/>
      <c r="C167" s="227"/>
      <c r="D167" s="228" t="s">
        <v>149</v>
      </c>
      <c r="E167" s="229" t="s">
        <v>20</v>
      </c>
      <c r="F167" s="230" t="s">
        <v>448</v>
      </c>
      <c r="G167" s="227"/>
      <c r="H167" s="231">
        <v>1</v>
      </c>
      <c r="I167" s="232"/>
      <c r="J167" s="232"/>
      <c r="K167" s="227"/>
      <c r="L167" s="227"/>
      <c r="M167" s="233"/>
      <c r="N167" s="234"/>
      <c r="O167" s="235"/>
      <c r="P167" s="235"/>
      <c r="Q167" s="235"/>
      <c r="R167" s="235"/>
      <c r="S167" s="235"/>
      <c r="T167" s="235"/>
      <c r="U167" s="235"/>
      <c r="V167" s="235"/>
      <c r="W167" s="235"/>
      <c r="X167" s="236"/>
      <c r="Y167" s="13"/>
      <c r="Z167" s="13"/>
      <c r="AA167" s="13"/>
      <c r="AB167" s="13"/>
      <c r="AC167" s="13"/>
      <c r="AD167" s="13"/>
      <c r="AE167" s="13"/>
      <c r="AT167" s="237" t="s">
        <v>149</v>
      </c>
      <c r="AU167" s="237" t="s">
        <v>86</v>
      </c>
      <c r="AV167" s="13" t="s">
        <v>86</v>
      </c>
      <c r="AW167" s="13" t="s">
        <v>5</v>
      </c>
      <c r="AX167" s="13" t="s">
        <v>84</v>
      </c>
      <c r="AY167" s="237" t="s">
        <v>138</v>
      </c>
    </row>
    <row r="168" s="2" customFormat="1" ht="24.15" customHeight="1">
      <c r="A168" s="38"/>
      <c r="B168" s="39"/>
      <c r="C168" s="207" t="s">
        <v>299</v>
      </c>
      <c r="D168" s="207" t="s">
        <v>140</v>
      </c>
      <c r="E168" s="208" t="s">
        <v>460</v>
      </c>
      <c r="F168" s="209" t="s">
        <v>461</v>
      </c>
      <c r="G168" s="210" t="s">
        <v>444</v>
      </c>
      <c r="H168" s="211">
        <v>1</v>
      </c>
      <c r="I168" s="212"/>
      <c r="J168" s="212"/>
      <c r="K168" s="213">
        <f>ROUND(P168*H168,2)</f>
        <v>0</v>
      </c>
      <c r="L168" s="209" t="s">
        <v>536</v>
      </c>
      <c r="M168" s="44"/>
      <c r="N168" s="214" t="s">
        <v>20</v>
      </c>
      <c r="O168" s="215" t="s">
        <v>45</v>
      </c>
      <c r="P168" s="216">
        <f>I168+J168</f>
        <v>0</v>
      </c>
      <c r="Q168" s="216">
        <f>ROUND(I168*H168,2)</f>
        <v>0</v>
      </c>
      <c r="R168" s="216">
        <f>ROUND(J168*H168,2)</f>
        <v>0</v>
      </c>
      <c r="S168" s="84"/>
      <c r="T168" s="217">
        <f>S168*H168</f>
        <v>0</v>
      </c>
      <c r="U168" s="217">
        <v>0</v>
      </c>
      <c r="V168" s="217">
        <f>U168*H168</f>
        <v>0</v>
      </c>
      <c r="W168" s="217">
        <v>0</v>
      </c>
      <c r="X168" s="218">
        <f>W168*H168</f>
        <v>0</v>
      </c>
      <c r="Y168" s="38"/>
      <c r="Z168" s="38"/>
      <c r="AA168" s="38"/>
      <c r="AB168" s="38"/>
      <c r="AC168" s="38"/>
      <c r="AD168" s="38"/>
      <c r="AE168" s="38"/>
      <c r="AR168" s="219" t="s">
        <v>445</v>
      </c>
      <c r="AT168" s="219" t="s">
        <v>140</v>
      </c>
      <c r="AU168" s="219" t="s">
        <v>86</v>
      </c>
      <c r="AY168" s="17" t="s">
        <v>138</v>
      </c>
      <c r="BE168" s="220">
        <f>IF(O168="základní",K168,0)</f>
        <v>0</v>
      </c>
      <c r="BF168" s="220">
        <f>IF(O168="snížená",K168,0)</f>
        <v>0</v>
      </c>
      <c r="BG168" s="220">
        <f>IF(O168="zákl. přenesená",K168,0)</f>
        <v>0</v>
      </c>
      <c r="BH168" s="220">
        <f>IF(O168="sníž. přenesená",K168,0)</f>
        <v>0</v>
      </c>
      <c r="BI168" s="220">
        <f>IF(O168="nulová",K168,0)</f>
        <v>0</v>
      </c>
      <c r="BJ168" s="17" t="s">
        <v>84</v>
      </c>
      <c r="BK168" s="220">
        <f>ROUND(P168*H168,2)</f>
        <v>0</v>
      </c>
      <c r="BL168" s="17" t="s">
        <v>445</v>
      </c>
      <c r="BM168" s="219" t="s">
        <v>766</v>
      </c>
    </row>
    <row r="169" s="2" customFormat="1">
      <c r="A169" s="38"/>
      <c r="B169" s="39"/>
      <c r="C169" s="40"/>
      <c r="D169" s="221" t="s">
        <v>147</v>
      </c>
      <c r="E169" s="40"/>
      <c r="F169" s="222" t="s">
        <v>667</v>
      </c>
      <c r="G169" s="40"/>
      <c r="H169" s="40"/>
      <c r="I169" s="223"/>
      <c r="J169" s="223"/>
      <c r="K169" s="40"/>
      <c r="L169" s="40"/>
      <c r="M169" s="44"/>
      <c r="N169" s="224"/>
      <c r="O169" s="225"/>
      <c r="P169" s="84"/>
      <c r="Q169" s="84"/>
      <c r="R169" s="84"/>
      <c r="S169" s="84"/>
      <c r="T169" s="84"/>
      <c r="U169" s="84"/>
      <c r="V169" s="84"/>
      <c r="W169" s="84"/>
      <c r="X169" s="85"/>
      <c r="Y169" s="38"/>
      <c r="Z169" s="38"/>
      <c r="AA169" s="38"/>
      <c r="AB169" s="38"/>
      <c r="AC169" s="38"/>
      <c r="AD169" s="38"/>
      <c r="AE169" s="38"/>
      <c r="AT169" s="17" t="s">
        <v>147</v>
      </c>
      <c r="AU169" s="17" t="s">
        <v>86</v>
      </c>
    </row>
    <row r="170" s="13" customFormat="1">
      <c r="A170" s="13"/>
      <c r="B170" s="226"/>
      <c r="C170" s="227"/>
      <c r="D170" s="228" t="s">
        <v>149</v>
      </c>
      <c r="E170" s="229" t="s">
        <v>20</v>
      </c>
      <c r="F170" s="230" t="s">
        <v>448</v>
      </c>
      <c r="G170" s="227"/>
      <c r="H170" s="231">
        <v>1</v>
      </c>
      <c r="I170" s="232"/>
      <c r="J170" s="232"/>
      <c r="K170" s="227"/>
      <c r="L170" s="227"/>
      <c r="M170" s="233"/>
      <c r="N170" s="234"/>
      <c r="O170" s="235"/>
      <c r="P170" s="235"/>
      <c r="Q170" s="235"/>
      <c r="R170" s="235"/>
      <c r="S170" s="235"/>
      <c r="T170" s="235"/>
      <c r="U170" s="235"/>
      <c r="V170" s="235"/>
      <c r="W170" s="235"/>
      <c r="X170" s="236"/>
      <c r="Y170" s="13"/>
      <c r="Z170" s="13"/>
      <c r="AA170" s="13"/>
      <c r="AB170" s="13"/>
      <c r="AC170" s="13"/>
      <c r="AD170" s="13"/>
      <c r="AE170" s="13"/>
      <c r="AT170" s="237" t="s">
        <v>149</v>
      </c>
      <c r="AU170" s="237" t="s">
        <v>86</v>
      </c>
      <c r="AV170" s="13" t="s">
        <v>86</v>
      </c>
      <c r="AW170" s="13" t="s">
        <v>5</v>
      </c>
      <c r="AX170" s="13" t="s">
        <v>84</v>
      </c>
      <c r="AY170" s="237" t="s">
        <v>138</v>
      </c>
    </row>
    <row r="171" s="2" customFormat="1" ht="24.15" customHeight="1">
      <c r="A171" s="38"/>
      <c r="B171" s="39"/>
      <c r="C171" s="207" t="s">
        <v>305</v>
      </c>
      <c r="D171" s="207" t="s">
        <v>140</v>
      </c>
      <c r="E171" s="208" t="s">
        <v>465</v>
      </c>
      <c r="F171" s="209" t="s">
        <v>466</v>
      </c>
      <c r="G171" s="210" t="s">
        <v>444</v>
      </c>
      <c r="H171" s="211">
        <v>1</v>
      </c>
      <c r="I171" s="212"/>
      <c r="J171" s="212"/>
      <c r="K171" s="213">
        <f>ROUND(P171*H171,2)</f>
        <v>0</v>
      </c>
      <c r="L171" s="209" t="s">
        <v>536</v>
      </c>
      <c r="M171" s="44"/>
      <c r="N171" s="214" t="s">
        <v>20</v>
      </c>
      <c r="O171" s="215" t="s">
        <v>45</v>
      </c>
      <c r="P171" s="216">
        <f>I171+J171</f>
        <v>0</v>
      </c>
      <c r="Q171" s="216">
        <f>ROUND(I171*H171,2)</f>
        <v>0</v>
      </c>
      <c r="R171" s="216">
        <f>ROUND(J171*H171,2)</f>
        <v>0</v>
      </c>
      <c r="S171" s="84"/>
      <c r="T171" s="217">
        <f>S171*H171</f>
        <v>0</v>
      </c>
      <c r="U171" s="217">
        <v>0</v>
      </c>
      <c r="V171" s="217">
        <f>U171*H171</f>
        <v>0</v>
      </c>
      <c r="W171" s="217">
        <v>0</v>
      </c>
      <c r="X171" s="218">
        <f>W171*H171</f>
        <v>0</v>
      </c>
      <c r="Y171" s="38"/>
      <c r="Z171" s="38"/>
      <c r="AA171" s="38"/>
      <c r="AB171" s="38"/>
      <c r="AC171" s="38"/>
      <c r="AD171" s="38"/>
      <c r="AE171" s="38"/>
      <c r="AR171" s="219" t="s">
        <v>445</v>
      </c>
      <c r="AT171" s="219" t="s">
        <v>140</v>
      </c>
      <c r="AU171" s="219" t="s">
        <v>86</v>
      </c>
      <c r="AY171" s="17" t="s">
        <v>138</v>
      </c>
      <c r="BE171" s="220">
        <f>IF(O171="základní",K171,0)</f>
        <v>0</v>
      </c>
      <c r="BF171" s="220">
        <f>IF(O171="snížená",K171,0)</f>
        <v>0</v>
      </c>
      <c r="BG171" s="220">
        <f>IF(O171="zákl. přenesená",K171,0)</f>
        <v>0</v>
      </c>
      <c r="BH171" s="220">
        <f>IF(O171="sníž. přenesená",K171,0)</f>
        <v>0</v>
      </c>
      <c r="BI171" s="220">
        <f>IF(O171="nulová",K171,0)</f>
        <v>0</v>
      </c>
      <c r="BJ171" s="17" t="s">
        <v>84</v>
      </c>
      <c r="BK171" s="220">
        <f>ROUND(P171*H171,2)</f>
        <v>0</v>
      </c>
      <c r="BL171" s="17" t="s">
        <v>445</v>
      </c>
      <c r="BM171" s="219" t="s">
        <v>767</v>
      </c>
    </row>
    <row r="172" s="2" customFormat="1">
      <c r="A172" s="38"/>
      <c r="B172" s="39"/>
      <c r="C172" s="40"/>
      <c r="D172" s="221" t="s">
        <v>147</v>
      </c>
      <c r="E172" s="40"/>
      <c r="F172" s="222" t="s">
        <v>669</v>
      </c>
      <c r="G172" s="40"/>
      <c r="H172" s="40"/>
      <c r="I172" s="223"/>
      <c r="J172" s="223"/>
      <c r="K172" s="40"/>
      <c r="L172" s="40"/>
      <c r="M172" s="44"/>
      <c r="N172" s="224"/>
      <c r="O172" s="225"/>
      <c r="P172" s="84"/>
      <c r="Q172" s="84"/>
      <c r="R172" s="84"/>
      <c r="S172" s="84"/>
      <c r="T172" s="84"/>
      <c r="U172" s="84"/>
      <c r="V172" s="84"/>
      <c r="W172" s="84"/>
      <c r="X172" s="85"/>
      <c r="Y172" s="38"/>
      <c r="Z172" s="38"/>
      <c r="AA172" s="38"/>
      <c r="AB172" s="38"/>
      <c r="AC172" s="38"/>
      <c r="AD172" s="38"/>
      <c r="AE172" s="38"/>
      <c r="AT172" s="17" t="s">
        <v>147</v>
      </c>
      <c r="AU172" s="17" t="s">
        <v>86</v>
      </c>
    </row>
    <row r="173" s="13" customFormat="1">
      <c r="A173" s="13"/>
      <c r="B173" s="226"/>
      <c r="C173" s="227"/>
      <c r="D173" s="228" t="s">
        <v>149</v>
      </c>
      <c r="E173" s="229" t="s">
        <v>20</v>
      </c>
      <c r="F173" s="230" t="s">
        <v>448</v>
      </c>
      <c r="G173" s="227"/>
      <c r="H173" s="231">
        <v>1</v>
      </c>
      <c r="I173" s="232"/>
      <c r="J173" s="232"/>
      <c r="K173" s="227"/>
      <c r="L173" s="227"/>
      <c r="M173" s="233"/>
      <c r="N173" s="234"/>
      <c r="O173" s="235"/>
      <c r="P173" s="235"/>
      <c r="Q173" s="235"/>
      <c r="R173" s="235"/>
      <c r="S173" s="235"/>
      <c r="T173" s="235"/>
      <c r="U173" s="235"/>
      <c r="V173" s="235"/>
      <c r="W173" s="235"/>
      <c r="X173" s="236"/>
      <c r="Y173" s="13"/>
      <c r="Z173" s="13"/>
      <c r="AA173" s="13"/>
      <c r="AB173" s="13"/>
      <c r="AC173" s="13"/>
      <c r="AD173" s="13"/>
      <c r="AE173" s="13"/>
      <c r="AT173" s="237" t="s">
        <v>149</v>
      </c>
      <c r="AU173" s="237" t="s">
        <v>86</v>
      </c>
      <c r="AV173" s="13" t="s">
        <v>86</v>
      </c>
      <c r="AW173" s="13" t="s">
        <v>5</v>
      </c>
      <c r="AX173" s="13" t="s">
        <v>84</v>
      </c>
      <c r="AY173" s="237" t="s">
        <v>138</v>
      </c>
    </row>
    <row r="174" s="2" customFormat="1" ht="24.15" customHeight="1">
      <c r="A174" s="38"/>
      <c r="B174" s="39"/>
      <c r="C174" s="207" t="s">
        <v>313</v>
      </c>
      <c r="D174" s="207" t="s">
        <v>140</v>
      </c>
      <c r="E174" s="208" t="s">
        <v>470</v>
      </c>
      <c r="F174" s="209" t="s">
        <v>471</v>
      </c>
      <c r="G174" s="210" t="s">
        <v>444</v>
      </c>
      <c r="H174" s="211">
        <v>1</v>
      </c>
      <c r="I174" s="212"/>
      <c r="J174" s="212"/>
      <c r="K174" s="213">
        <f>ROUND(P174*H174,2)</f>
        <v>0</v>
      </c>
      <c r="L174" s="209" t="s">
        <v>536</v>
      </c>
      <c r="M174" s="44"/>
      <c r="N174" s="214" t="s">
        <v>20</v>
      </c>
      <c r="O174" s="215" t="s">
        <v>45</v>
      </c>
      <c r="P174" s="216">
        <f>I174+J174</f>
        <v>0</v>
      </c>
      <c r="Q174" s="216">
        <f>ROUND(I174*H174,2)</f>
        <v>0</v>
      </c>
      <c r="R174" s="216">
        <f>ROUND(J174*H174,2)</f>
        <v>0</v>
      </c>
      <c r="S174" s="84"/>
      <c r="T174" s="217">
        <f>S174*H174</f>
        <v>0</v>
      </c>
      <c r="U174" s="217">
        <v>0</v>
      </c>
      <c r="V174" s="217">
        <f>U174*H174</f>
        <v>0</v>
      </c>
      <c r="W174" s="217">
        <v>0</v>
      </c>
      <c r="X174" s="218">
        <f>W174*H174</f>
        <v>0</v>
      </c>
      <c r="Y174" s="38"/>
      <c r="Z174" s="38"/>
      <c r="AA174" s="38"/>
      <c r="AB174" s="38"/>
      <c r="AC174" s="38"/>
      <c r="AD174" s="38"/>
      <c r="AE174" s="38"/>
      <c r="AR174" s="219" t="s">
        <v>445</v>
      </c>
      <c r="AT174" s="219" t="s">
        <v>140</v>
      </c>
      <c r="AU174" s="219" t="s">
        <v>86</v>
      </c>
      <c r="AY174" s="17" t="s">
        <v>138</v>
      </c>
      <c r="BE174" s="220">
        <f>IF(O174="základní",K174,0)</f>
        <v>0</v>
      </c>
      <c r="BF174" s="220">
        <f>IF(O174="snížená",K174,0)</f>
        <v>0</v>
      </c>
      <c r="BG174" s="220">
        <f>IF(O174="zákl. přenesená",K174,0)</f>
        <v>0</v>
      </c>
      <c r="BH174" s="220">
        <f>IF(O174="sníž. přenesená",K174,0)</f>
        <v>0</v>
      </c>
      <c r="BI174" s="220">
        <f>IF(O174="nulová",K174,0)</f>
        <v>0</v>
      </c>
      <c r="BJ174" s="17" t="s">
        <v>84</v>
      </c>
      <c r="BK174" s="220">
        <f>ROUND(P174*H174,2)</f>
        <v>0</v>
      </c>
      <c r="BL174" s="17" t="s">
        <v>445</v>
      </c>
      <c r="BM174" s="219" t="s">
        <v>768</v>
      </c>
    </row>
    <row r="175" s="2" customFormat="1">
      <c r="A175" s="38"/>
      <c r="B175" s="39"/>
      <c r="C175" s="40"/>
      <c r="D175" s="221" t="s">
        <v>147</v>
      </c>
      <c r="E175" s="40"/>
      <c r="F175" s="222" t="s">
        <v>671</v>
      </c>
      <c r="G175" s="40"/>
      <c r="H175" s="40"/>
      <c r="I175" s="223"/>
      <c r="J175" s="223"/>
      <c r="K175" s="40"/>
      <c r="L175" s="40"/>
      <c r="M175" s="44"/>
      <c r="N175" s="224"/>
      <c r="O175" s="225"/>
      <c r="P175" s="84"/>
      <c r="Q175" s="84"/>
      <c r="R175" s="84"/>
      <c r="S175" s="84"/>
      <c r="T175" s="84"/>
      <c r="U175" s="84"/>
      <c r="V175" s="84"/>
      <c r="W175" s="84"/>
      <c r="X175" s="85"/>
      <c r="Y175" s="38"/>
      <c r="Z175" s="38"/>
      <c r="AA175" s="38"/>
      <c r="AB175" s="38"/>
      <c r="AC175" s="38"/>
      <c r="AD175" s="38"/>
      <c r="AE175" s="38"/>
      <c r="AT175" s="17" t="s">
        <v>147</v>
      </c>
      <c r="AU175" s="17" t="s">
        <v>86</v>
      </c>
    </row>
    <row r="176" s="13" customFormat="1">
      <c r="A176" s="13"/>
      <c r="B176" s="226"/>
      <c r="C176" s="227"/>
      <c r="D176" s="228" t="s">
        <v>149</v>
      </c>
      <c r="E176" s="229" t="s">
        <v>20</v>
      </c>
      <c r="F176" s="230" t="s">
        <v>448</v>
      </c>
      <c r="G176" s="227"/>
      <c r="H176" s="231">
        <v>1</v>
      </c>
      <c r="I176" s="232"/>
      <c r="J176" s="232"/>
      <c r="K176" s="227"/>
      <c r="L176" s="227"/>
      <c r="M176" s="233"/>
      <c r="N176" s="234"/>
      <c r="O176" s="235"/>
      <c r="P176" s="235"/>
      <c r="Q176" s="235"/>
      <c r="R176" s="235"/>
      <c r="S176" s="235"/>
      <c r="T176" s="235"/>
      <c r="U176" s="235"/>
      <c r="V176" s="235"/>
      <c r="W176" s="235"/>
      <c r="X176" s="236"/>
      <c r="Y176" s="13"/>
      <c r="Z176" s="13"/>
      <c r="AA176" s="13"/>
      <c r="AB176" s="13"/>
      <c r="AC176" s="13"/>
      <c r="AD176" s="13"/>
      <c r="AE176" s="13"/>
      <c r="AT176" s="237" t="s">
        <v>149</v>
      </c>
      <c r="AU176" s="237" t="s">
        <v>86</v>
      </c>
      <c r="AV176" s="13" t="s">
        <v>86</v>
      </c>
      <c r="AW176" s="13" t="s">
        <v>5</v>
      </c>
      <c r="AX176" s="13" t="s">
        <v>84</v>
      </c>
      <c r="AY176" s="237" t="s">
        <v>138</v>
      </c>
    </row>
    <row r="177" s="2" customFormat="1" ht="24.15" customHeight="1">
      <c r="A177" s="38"/>
      <c r="B177" s="39"/>
      <c r="C177" s="207" t="s">
        <v>320</v>
      </c>
      <c r="D177" s="207" t="s">
        <v>140</v>
      </c>
      <c r="E177" s="208" t="s">
        <v>483</v>
      </c>
      <c r="F177" s="209" t="s">
        <v>484</v>
      </c>
      <c r="G177" s="210" t="s">
        <v>444</v>
      </c>
      <c r="H177" s="211">
        <v>1</v>
      </c>
      <c r="I177" s="212"/>
      <c r="J177" s="212"/>
      <c r="K177" s="213">
        <f>ROUND(P177*H177,2)</f>
        <v>0</v>
      </c>
      <c r="L177" s="209" t="s">
        <v>536</v>
      </c>
      <c r="M177" s="44"/>
      <c r="N177" s="214" t="s">
        <v>20</v>
      </c>
      <c r="O177" s="215" t="s">
        <v>45</v>
      </c>
      <c r="P177" s="216">
        <f>I177+J177</f>
        <v>0</v>
      </c>
      <c r="Q177" s="216">
        <f>ROUND(I177*H177,2)</f>
        <v>0</v>
      </c>
      <c r="R177" s="216">
        <f>ROUND(J177*H177,2)</f>
        <v>0</v>
      </c>
      <c r="S177" s="84"/>
      <c r="T177" s="217">
        <f>S177*H177</f>
        <v>0</v>
      </c>
      <c r="U177" s="217">
        <v>0</v>
      </c>
      <c r="V177" s="217">
        <f>U177*H177</f>
        <v>0</v>
      </c>
      <c r="W177" s="217">
        <v>0</v>
      </c>
      <c r="X177" s="218">
        <f>W177*H177</f>
        <v>0</v>
      </c>
      <c r="Y177" s="38"/>
      <c r="Z177" s="38"/>
      <c r="AA177" s="38"/>
      <c r="AB177" s="38"/>
      <c r="AC177" s="38"/>
      <c r="AD177" s="38"/>
      <c r="AE177" s="38"/>
      <c r="AR177" s="219" t="s">
        <v>445</v>
      </c>
      <c r="AT177" s="219" t="s">
        <v>140</v>
      </c>
      <c r="AU177" s="219" t="s">
        <v>86</v>
      </c>
      <c r="AY177" s="17" t="s">
        <v>138</v>
      </c>
      <c r="BE177" s="220">
        <f>IF(O177="základní",K177,0)</f>
        <v>0</v>
      </c>
      <c r="BF177" s="220">
        <f>IF(O177="snížená",K177,0)</f>
        <v>0</v>
      </c>
      <c r="BG177" s="220">
        <f>IF(O177="zákl. přenesená",K177,0)</f>
        <v>0</v>
      </c>
      <c r="BH177" s="220">
        <f>IF(O177="sníž. přenesená",K177,0)</f>
        <v>0</v>
      </c>
      <c r="BI177" s="220">
        <f>IF(O177="nulová",K177,0)</f>
        <v>0</v>
      </c>
      <c r="BJ177" s="17" t="s">
        <v>84</v>
      </c>
      <c r="BK177" s="220">
        <f>ROUND(P177*H177,2)</f>
        <v>0</v>
      </c>
      <c r="BL177" s="17" t="s">
        <v>445</v>
      </c>
      <c r="BM177" s="219" t="s">
        <v>769</v>
      </c>
    </row>
    <row r="178" s="2" customFormat="1">
      <c r="A178" s="38"/>
      <c r="B178" s="39"/>
      <c r="C178" s="40"/>
      <c r="D178" s="221" t="s">
        <v>147</v>
      </c>
      <c r="E178" s="40"/>
      <c r="F178" s="222" t="s">
        <v>673</v>
      </c>
      <c r="G178" s="40"/>
      <c r="H178" s="40"/>
      <c r="I178" s="223"/>
      <c r="J178" s="223"/>
      <c r="K178" s="40"/>
      <c r="L178" s="40"/>
      <c r="M178" s="44"/>
      <c r="N178" s="224"/>
      <c r="O178" s="225"/>
      <c r="P178" s="84"/>
      <c r="Q178" s="84"/>
      <c r="R178" s="84"/>
      <c r="S178" s="84"/>
      <c r="T178" s="84"/>
      <c r="U178" s="84"/>
      <c r="V178" s="84"/>
      <c r="W178" s="84"/>
      <c r="X178" s="85"/>
      <c r="Y178" s="38"/>
      <c r="Z178" s="38"/>
      <c r="AA178" s="38"/>
      <c r="AB178" s="38"/>
      <c r="AC178" s="38"/>
      <c r="AD178" s="38"/>
      <c r="AE178" s="38"/>
      <c r="AT178" s="17" t="s">
        <v>147</v>
      </c>
      <c r="AU178" s="17" t="s">
        <v>86</v>
      </c>
    </row>
    <row r="179" s="13" customFormat="1">
      <c r="A179" s="13"/>
      <c r="B179" s="226"/>
      <c r="C179" s="227"/>
      <c r="D179" s="228" t="s">
        <v>149</v>
      </c>
      <c r="E179" s="229" t="s">
        <v>20</v>
      </c>
      <c r="F179" s="230" t="s">
        <v>448</v>
      </c>
      <c r="G179" s="227"/>
      <c r="H179" s="231">
        <v>1</v>
      </c>
      <c r="I179" s="232"/>
      <c r="J179" s="232"/>
      <c r="K179" s="227"/>
      <c r="L179" s="227"/>
      <c r="M179" s="233"/>
      <c r="N179" s="234"/>
      <c r="O179" s="235"/>
      <c r="P179" s="235"/>
      <c r="Q179" s="235"/>
      <c r="R179" s="235"/>
      <c r="S179" s="235"/>
      <c r="T179" s="235"/>
      <c r="U179" s="235"/>
      <c r="V179" s="235"/>
      <c r="W179" s="235"/>
      <c r="X179" s="236"/>
      <c r="Y179" s="13"/>
      <c r="Z179" s="13"/>
      <c r="AA179" s="13"/>
      <c r="AB179" s="13"/>
      <c r="AC179" s="13"/>
      <c r="AD179" s="13"/>
      <c r="AE179" s="13"/>
      <c r="AT179" s="237" t="s">
        <v>149</v>
      </c>
      <c r="AU179" s="237" t="s">
        <v>86</v>
      </c>
      <c r="AV179" s="13" t="s">
        <v>86</v>
      </c>
      <c r="AW179" s="13" t="s">
        <v>5</v>
      </c>
      <c r="AX179" s="13" t="s">
        <v>84</v>
      </c>
      <c r="AY179" s="237" t="s">
        <v>138</v>
      </c>
    </row>
    <row r="180" s="12" customFormat="1" ht="22.8" customHeight="1">
      <c r="A180" s="12"/>
      <c r="B180" s="190"/>
      <c r="C180" s="191"/>
      <c r="D180" s="192" t="s">
        <v>75</v>
      </c>
      <c r="E180" s="205" t="s">
        <v>487</v>
      </c>
      <c r="F180" s="205" t="s">
        <v>488</v>
      </c>
      <c r="G180" s="191"/>
      <c r="H180" s="191"/>
      <c r="I180" s="194"/>
      <c r="J180" s="194"/>
      <c r="K180" s="206">
        <f>BK180</f>
        <v>0</v>
      </c>
      <c r="L180" s="191"/>
      <c r="M180" s="196"/>
      <c r="N180" s="197"/>
      <c r="O180" s="198"/>
      <c r="P180" s="198"/>
      <c r="Q180" s="199">
        <f>SUM(Q181:Q196)</f>
        <v>0</v>
      </c>
      <c r="R180" s="199">
        <f>SUM(R181:R196)</f>
        <v>0</v>
      </c>
      <c r="S180" s="198"/>
      <c r="T180" s="200">
        <f>SUM(T181:T196)</f>
        <v>0</v>
      </c>
      <c r="U180" s="198"/>
      <c r="V180" s="200">
        <f>SUM(V181:V196)</f>
        <v>0</v>
      </c>
      <c r="W180" s="198"/>
      <c r="X180" s="201">
        <f>SUM(X181:X196)</f>
        <v>0</v>
      </c>
      <c r="Y180" s="12"/>
      <c r="Z180" s="12"/>
      <c r="AA180" s="12"/>
      <c r="AB180" s="12"/>
      <c r="AC180" s="12"/>
      <c r="AD180" s="12"/>
      <c r="AE180" s="12"/>
      <c r="AR180" s="202" t="s">
        <v>164</v>
      </c>
      <c r="AT180" s="203" t="s">
        <v>75</v>
      </c>
      <c r="AU180" s="203" t="s">
        <v>84</v>
      </c>
      <c r="AY180" s="202" t="s">
        <v>138</v>
      </c>
      <c r="BK180" s="204">
        <f>SUM(BK181:BK196)</f>
        <v>0</v>
      </c>
    </row>
    <row r="181" s="2" customFormat="1" ht="24.15" customHeight="1">
      <c r="A181" s="38"/>
      <c r="B181" s="39"/>
      <c r="C181" s="207" t="s">
        <v>327</v>
      </c>
      <c r="D181" s="207" t="s">
        <v>140</v>
      </c>
      <c r="E181" s="208" t="s">
        <v>490</v>
      </c>
      <c r="F181" s="209" t="s">
        <v>491</v>
      </c>
      <c r="G181" s="210" t="s">
        <v>444</v>
      </c>
      <c r="H181" s="211">
        <v>1</v>
      </c>
      <c r="I181" s="212"/>
      <c r="J181" s="212"/>
      <c r="K181" s="213">
        <f>ROUND(P181*H181,2)</f>
        <v>0</v>
      </c>
      <c r="L181" s="209" t="s">
        <v>536</v>
      </c>
      <c r="M181" s="44"/>
      <c r="N181" s="214" t="s">
        <v>20</v>
      </c>
      <c r="O181" s="215" t="s">
        <v>45</v>
      </c>
      <c r="P181" s="216">
        <f>I181+J181</f>
        <v>0</v>
      </c>
      <c r="Q181" s="216">
        <f>ROUND(I181*H181,2)</f>
        <v>0</v>
      </c>
      <c r="R181" s="216">
        <f>ROUND(J181*H181,2)</f>
        <v>0</v>
      </c>
      <c r="S181" s="84"/>
      <c r="T181" s="217">
        <f>S181*H181</f>
        <v>0</v>
      </c>
      <c r="U181" s="217">
        <v>0</v>
      </c>
      <c r="V181" s="217">
        <f>U181*H181</f>
        <v>0</v>
      </c>
      <c r="W181" s="217">
        <v>0</v>
      </c>
      <c r="X181" s="218">
        <f>W181*H181</f>
        <v>0</v>
      </c>
      <c r="Y181" s="38"/>
      <c r="Z181" s="38"/>
      <c r="AA181" s="38"/>
      <c r="AB181" s="38"/>
      <c r="AC181" s="38"/>
      <c r="AD181" s="38"/>
      <c r="AE181" s="38"/>
      <c r="AR181" s="219" t="s">
        <v>445</v>
      </c>
      <c r="AT181" s="219" t="s">
        <v>140</v>
      </c>
      <c r="AU181" s="219" t="s">
        <v>86</v>
      </c>
      <c r="AY181" s="17" t="s">
        <v>138</v>
      </c>
      <c r="BE181" s="220">
        <f>IF(O181="základní",K181,0)</f>
        <v>0</v>
      </c>
      <c r="BF181" s="220">
        <f>IF(O181="snížená",K181,0)</f>
        <v>0</v>
      </c>
      <c r="BG181" s="220">
        <f>IF(O181="zákl. přenesená",K181,0)</f>
        <v>0</v>
      </c>
      <c r="BH181" s="220">
        <f>IF(O181="sníž. přenesená",K181,0)</f>
        <v>0</v>
      </c>
      <c r="BI181" s="220">
        <f>IF(O181="nulová",K181,0)</f>
        <v>0</v>
      </c>
      <c r="BJ181" s="17" t="s">
        <v>84</v>
      </c>
      <c r="BK181" s="220">
        <f>ROUND(P181*H181,2)</f>
        <v>0</v>
      </c>
      <c r="BL181" s="17" t="s">
        <v>445</v>
      </c>
      <c r="BM181" s="219" t="s">
        <v>770</v>
      </c>
    </row>
    <row r="182" s="2" customFormat="1">
      <c r="A182" s="38"/>
      <c r="B182" s="39"/>
      <c r="C182" s="40"/>
      <c r="D182" s="221" t="s">
        <v>147</v>
      </c>
      <c r="E182" s="40"/>
      <c r="F182" s="222" t="s">
        <v>675</v>
      </c>
      <c r="G182" s="40"/>
      <c r="H182" s="40"/>
      <c r="I182" s="223"/>
      <c r="J182" s="223"/>
      <c r="K182" s="40"/>
      <c r="L182" s="40"/>
      <c r="M182" s="44"/>
      <c r="N182" s="224"/>
      <c r="O182" s="225"/>
      <c r="P182" s="84"/>
      <c r="Q182" s="84"/>
      <c r="R182" s="84"/>
      <c r="S182" s="84"/>
      <c r="T182" s="84"/>
      <c r="U182" s="84"/>
      <c r="V182" s="84"/>
      <c r="W182" s="84"/>
      <c r="X182" s="85"/>
      <c r="Y182" s="38"/>
      <c r="Z182" s="38"/>
      <c r="AA182" s="38"/>
      <c r="AB182" s="38"/>
      <c r="AC182" s="38"/>
      <c r="AD182" s="38"/>
      <c r="AE182" s="38"/>
      <c r="AT182" s="17" t="s">
        <v>147</v>
      </c>
      <c r="AU182" s="17" t="s">
        <v>86</v>
      </c>
    </row>
    <row r="183" s="13" customFormat="1">
      <c r="A183" s="13"/>
      <c r="B183" s="226"/>
      <c r="C183" s="227"/>
      <c r="D183" s="228" t="s">
        <v>149</v>
      </c>
      <c r="E183" s="229" t="s">
        <v>20</v>
      </c>
      <c r="F183" s="230" t="s">
        <v>448</v>
      </c>
      <c r="G183" s="227"/>
      <c r="H183" s="231">
        <v>1</v>
      </c>
      <c r="I183" s="232"/>
      <c r="J183" s="232"/>
      <c r="K183" s="227"/>
      <c r="L183" s="227"/>
      <c r="M183" s="233"/>
      <c r="N183" s="234"/>
      <c r="O183" s="235"/>
      <c r="P183" s="235"/>
      <c r="Q183" s="235"/>
      <c r="R183" s="235"/>
      <c r="S183" s="235"/>
      <c r="T183" s="235"/>
      <c r="U183" s="235"/>
      <c r="V183" s="235"/>
      <c r="W183" s="235"/>
      <c r="X183" s="236"/>
      <c r="Y183" s="13"/>
      <c r="Z183" s="13"/>
      <c r="AA183" s="13"/>
      <c r="AB183" s="13"/>
      <c r="AC183" s="13"/>
      <c r="AD183" s="13"/>
      <c r="AE183" s="13"/>
      <c r="AT183" s="237" t="s">
        <v>149</v>
      </c>
      <c r="AU183" s="237" t="s">
        <v>86</v>
      </c>
      <c r="AV183" s="13" t="s">
        <v>86</v>
      </c>
      <c r="AW183" s="13" t="s">
        <v>5</v>
      </c>
      <c r="AX183" s="13" t="s">
        <v>84</v>
      </c>
      <c r="AY183" s="237" t="s">
        <v>138</v>
      </c>
    </row>
    <row r="184" s="2" customFormat="1" ht="24.15" customHeight="1">
      <c r="A184" s="38"/>
      <c r="B184" s="39"/>
      <c r="C184" s="207" t="s">
        <v>332</v>
      </c>
      <c r="D184" s="207" t="s">
        <v>140</v>
      </c>
      <c r="E184" s="208" t="s">
        <v>495</v>
      </c>
      <c r="F184" s="209" t="s">
        <v>676</v>
      </c>
      <c r="G184" s="210" t="s">
        <v>444</v>
      </c>
      <c r="H184" s="211">
        <v>1</v>
      </c>
      <c r="I184" s="212"/>
      <c r="J184" s="212"/>
      <c r="K184" s="213">
        <f>ROUND(P184*H184,2)</f>
        <v>0</v>
      </c>
      <c r="L184" s="209" t="s">
        <v>536</v>
      </c>
      <c r="M184" s="44"/>
      <c r="N184" s="214" t="s">
        <v>20</v>
      </c>
      <c r="O184" s="215" t="s">
        <v>45</v>
      </c>
      <c r="P184" s="216">
        <f>I184+J184</f>
        <v>0</v>
      </c>
      <c r="Q184" s="216">
        <f>ROUND(I184*H184,2)</f>
        <v>0</v>
      </c>
      <c r="R184" s="216">
        <f>ROUND(J184*H184,2)</f>
        <v>0</v>
      </c>
      <c r="S184" s="84"/>
      <c r="T184" s="217">
        <f>S184*H184</f>
        <v>0</v>
      </c>
      <c r="U184" s="217">
        <v>0</v>
      </c>
      <c r="V184" s="217">
        <f>U184*H184</f>
        <v>0</v>
      </c>
      <c r="W184" s="217">
        <v>0</v>
      </c>
      <c r="X184" s="218">
        <f>W184*H184</f>
        <v>0</v>
      </c>
      <c r="Y184" s="38"/>
      <c r="Z184" s="38"/>
      <c r="AA184" s="38"/>
      <c r="AB184" s="38"/>
      <c r="AC184" s="38"/>
      <c r="AD184" s="38"/>
      <c r="AE184" s="38"/>
      <c r="AR184" s="219" t="s">
        <v>445</v>
      </c>
      <c r="AT184" s="219" t="s">
        <v>140</v>
      </c>
      <c r="AU184" s="219" t="s">
        <v>86</v>
      </c>
      <c r="AY184" s="17" t="s">
        <v>138</v>
      </c>
      <c r="BE184" s="220">
        <f>IF(O184="základní",K184,0)</f>
        <v>0</v>
      </c>
      <c r="BF184" s="220">
        <f>IF(O184="snížená",K184,0)</f>
        <v>0</v>
      </c>
      <c r="BG184" s="220">
        <f>IF(O184="zákl. přenesená",K184,0)</f>
        <v>0</v>
      </c>
      <c r="BH184" s="220">
        <f>IF(O184="sníž. přenesená",K184,0)</f>
        <v>0</v>
      </c>
      <c r="BI184" s="220">
        <f>IF(O184="nulová",K184,0)</f>
        <v>0</v>
      </c>
      <c r="BJ184" s="17" t="s">
        <v>84</v>
      </c>
      <c r="BK184" s="220">
        <f>ROUND(P184*H184,2)</f>
        <v>0</v>
      </c>
      <c r="BL184" s="17" t="s">
        <v>445</v>
      </c>
      <c r="BM184" s="219" t="s">
        <v>771</v>
      </c>
    </row>
    <row r="185" s="2" customFormat="1">
      <c r="A185" s="38"/>
      <c r="B185" s="39"/>
      <c r="C185" s="40"/>
      <c r="D185" s="221" t="s">
        <v>147</v>
      </c>
      <c r="E185" s="40"/>
      <c r="F185" s="222" t="s">
        <v>678</v>
      </c>
      <c r="G185" s="40"/>
      <c r="H185" s="40"/>
      <c r="I185" s="223"/>
      <c r="J185" s="223"/>
      <c r="K185" s="40"/>
      <c r="L185" s="40"/>
      <c r="M185" s="44"/>
      <c r="N185" s="224"/>
      <c r="O185" s="225"/>
      <c r="P185" s="84"/>
      <c r="Q185" s="84"/>
      <c r="R185" s="84"/>
      <c r="S185" s="84"/>
      <c r="T185" s="84"/>
      <c r="U185" s="84"/>
      <c r="V185" s="84"/>
      <c r="W185" s="84"/>
      <c r="X185" s="85"/>
      <c r="Y185" s="38"/>
      <c r="Z185" s="38"/>
      <c r="AA185" s="38"/>
      <c r="AB185" s="38"/>
      <c r="AC185" s="38"/>
      <c r="AD185" s="38"/>
      <c r="AE185" s="38"/>
      <c r="AT185" s="17" t="s">
        <v>147</v>
      </c>
      <c r="AU185" s="17" t="s">
        <v>86</v>
      </c>
    </row>
    <row r="186" s="13" customFormat="1">
      <c r="A186" s="13"/>
      <c r="B186" s="226"/>
      <c r="C186" s="227"/>
      <c r="D186" s="228" t="s">
        <v>149</v>
      </c>
      <c r="E186" s="229" t="s">
        <v>20</v>
      </c>
      <c r="F186" s="230" t="s">
        <v>448</v>
      </c>
      <c r="G186" s="227"/>
      <c r="H186" s="231">
        <v>1</v>
      </c>
      <c r="I186" s="232"/>
      <c r="J186" s="232"/>
      <c r="K186" s="227"/>
      <c r="L186" s="227"/>
      <c r="M186" s="233"/>
      <c r="N186" s="234"/>
      <c r="O186" s="235"/>
      <c r="P186" s="235"/>
      <c r="Q186" s="235"/>
      <c r="R186" s="235"/>
      <c r="S186" s="235"/>
      <c r="T186" s="235"/>
      <c r="U186" s="235"/>
      <c r="V186" s="235"/>
      <c r="W186" s="235"/>
      <c r="X186" s="236"/>
      <c r="Y186" s="13"/>
      <c r="Z186" s="13"/>
      <c r="AA186" s="13"/>
      <c r="AB186" s="13"/>
      <c r="AC186" s="13"/>
      <c r="AD186" s="13"/>
      <c r="AE186" s="13"/>
      <c r="AT186" s="237" t="s">
        <v>149</v>
      </c>
      <c r="AU186" s="237" t="s">
        <v>86</v>
      </c>
      <c r="AV186" s="13" t="s">
        <v>86</v>
      </c>
      <c r="AW186" s="13" t="s">
        <v>5</v>
      </c>
      <c r="AX186" s="13" t="s">
        <v>84</v>
      </c>
      <c r="AY186" s="237" t="s">
        <v>138</v>
      </c>
    </row>
    <row r="187" s="2" customFormat="1" ht="24.15" customHeight="1">
      <c r="A187" s="38"/>
      <c r="B187" s="39"/>
      <c r="C187" s="207" t="s">
        <v>338</v>
      </c>
      <c r="D187" s="207" t="s">
        <v>140</v>
      </c>
      <c r="E187" s="208" t="s">
        <v>501</v>
      </c>
      <c r="F187" s="209" t="s">
        <v>502</v>
      </c>
      <c r="G187" s="210" t="s">
        <v>444</v>
      </c>
      <c r="H187" s="211">
        <v>1</v>
      </c>
      <c r="I187" s="212"/>
      <c r="J187" s="212"/>
      <c r="K187" s="213">
        <f>ROUND(P187*H187,2)</f>
        <v>0</v>
      </c>
      <c r="L187" s="209" t="s">
        <v>536</v>
      </c>
      <c r="M187" s="44"/>
      <c r="N187" s="214" t="s">
        <v>20</v>
      </c>
      <c r="O187" s="215" t="s">
        <v>45</v>
      </c>
      <c r="P187" s="216">
        <f>I187+J187</f>
        <v>0</v>
      </c>
      <c r="Q187" s="216">
        <f>ROUND(I187*H187,2)</f>
        <v>0</v>
      </c>
      <c r="R187" s="216">
        <f>ROUND(J187*H187,2)</f>
        <v>0</v>
      </c>
      <c r="S187" s="84"/>
      <c r="T187" s="217">
        <f>S187*H187</f>
        <v>0</v>
      </c>
      <c r="U187" s="217">
        <v>0</v>
      </c>
      <c r="V187" s="217">
        <f>U187*H187</f>
        <v>0</v>
      </c>
      <c r="W187" s="217">
        <v>0</v>
      </c>
      <c r="X187" s="218">
        <f>W187*H187</f>
        <v>0</v>
      </c>
      <c r="Y187" s="38"/>
      <c r="Z187" s="38"/>
      <c r="AA187" s="38"/>
      <c r="AB187" s="38"/>
      <c r="AC187" s="38"/>
      <c r="AD187" s="38"/>
      <c r="AE187" s="38"/>
      <c r="AR187" s="219" t="s">
        <v>445</v>
      </c>
      <c r="AT187" s="219" t="s">
        <v>140</v>
      </c>
      <c r="AU187" s="219" t="s">
        <v>86</v>
      </c>
      <c r="AY187" s="17" t="s">
        <v>138</v>
      </c>
      <c r="BE187" s="220">
        <f>IF(O187="základní",K187,0)</f>
        <v>0</v>
      </c>
      <c r="BF187" s="220">
        <f>IF(O187="snížená",K187,0)</f>
        <v>0</v>
      </c>
      <c r="BG187" s="220">
        <f>IF(O187="zákl. přenesená",K187,0)</f>
        <v>0</v>
      </c>
      <c r="BH187" s="220">
        <f>IF(O187="sníž. přenesená",K187,0)</f>
        <v>0</v>
      </c>
      <c r="BI187" s="220">
        <f>IF(O187="nulová",K187,0)</f>
        <v>0</v>
      </c>
      <c r="BJ187" s="17" t="s">
        <v>84</v>
      </c>
      <c r="BK187" s="220">
        <f>ROUND(P187*H187,2)</f>
        <v>0</v>
      </c>
      <c r="BL187" s="17" t="s">
        <v>445</v>
      </c>
      <c r="BM187" s="219" t="s">
        <v>772</v>
      </c>
    </row>
    <row r="188" s="2" customFormat="1">
      <c r="A188" s="38"/>
      <c r="B188" s="39"/>
      <c r="C188" s="40"/>
      <c r="D188" s="221" t="s">
        <v>147</v>
      </c>
      <c r="E188" s="40"/>
      <c r="F188" s="222" t="s">
        <v>680</v>
      </c>
      <c r="G188" s="40"/>
      <c r="H188" s="40"/>
      <c r="I188" s="223"/>
      <c r="J188" s="223"/>
      <c r="K188" s="40"/>
      <c r="L188" s="40"/>
      <c r="M188" s="44"/>
      <c r="N188" s="224"/>
      <c r="O188" s="225"/>
      <c r="P188" s="84"/>
      <c r="Q188" s="84"/>
      <c r="R188" s="84"/>
      <c r="S188" s="84"/>
      <c r="T188" s="84"/>
      <c r="U188" s="84"/>
      <c r="V188" s="84"/>
      <c r="W188" s="84"/>
      <c r="X188" s="85"/>
      <c r="Y188" s="38"/>
      <c r="Z188" s="38"/>
      <c r="AA188" s="38"/>
      <c r="AB188" s="38"/>
      <c r="AC188" s="38"/>
      <c r="AD188" s="38"/>
      <c r="AE188" s="38"/>
      <c r="AT188" s="17" t="s">
        <v>147</v>
      </c>
      <c r="AU188" s="17" t="s">
        <v>86</v>
      </c>
    </row>
    <row r="189" s="13" customFormat="1">
      <c r="A189" s="13"/>
      <c r="B189" s="226"/>
      <c r="C189" s="227"/>
      <c r="D189" s="228" t="s">
        <v>149</v>
      </c>
      <c r="E189" s="229" t="s">
        <v>20</v>
      </c>
      <c r="F189" s="230" t="s">
        <v>448</v>
      </c>
      <c r="G189" s="227"/>
      <c r="H189" s="231">
        <v>1</v>
      </c>
      <c r="I189" s="232"/>
      <c r="J189" s="232"/>
      <c r="K189" s="227"/>
      <c r="L189" s="227"/>
      <c r="M189" s="233"/>
      <c r="N189" s="234"/>
      <c r="O189" s="235"/>
      <c r="P189" s="235"/>
      <c r="Q189" s="235"/>
      <c r="R189" s="235"/>
      <c r="S189" s="235"/>
      <c r="T189" s="235"/>
      <c r="U189" s="235"/>
      <c r="V189" s="235"/>
      <c r="W189" s="235"/>
      <c r="X189" s="236"/>
      <c r="Y189" s="13"/>
      <c r="Z189" s="13"/>
      <c r="AA189" s="13"/>
      <c r="AB189" s="13"/>
      <c r="AC189" s="13"/>
      <c r="AD189" s="13"/>
      <c r="AE189" s="13"/>
      <c r="AT189" s="237" t="s">
        <v>149</v>
      </c>
      <c r="AU189" s="237" t="s">
        <v>86</v>
      </c>
      <c r="AV189" s="13" t="s">
        <v>86</v>
      </c>
      <c r="AW189" s="13" t="s">
        <v>5</v>
      </c>
      <c r="AX189" s="13" t="s">
        <v>84</v>
      </c>
      <c r="AY189" s="237" t="s">
        <v>138</v>
      </c>
    </row>
    <row r="190" s="2" customFormat="1" ht="24.15" customHeight="1">
      <c r="A190" s="38"/>
      <c r="B190" s="39"/>
      <c r="C190" s="207" t="s">
        <v>358</v>
      </c>
      <c r="D190" s="207" t="s">
        <v>140</v>
      </c>
      <c r="E190" s="208" t="s">
        <v>506</v>
      </c>
      <c r="F190" s="209" t="s">
        <v>507</v>
      </c>
      <c r="G190" s="210" t="s">
        <v>508</v>
      </c>
      <c r="H190" s="211">
        <v>0.01</v>
      </c>
      <c r="I190" s="212"/>
      <c r="J190" s="212"/>
      <c r="K190" s="213">
        <f>ROUND(P190*H190,2)</f>
        <v>0</v>
      </c>
      <c r="L190" s="209" t="s">
        <v>144</v>
      </c>
      <c r="M190" s="44"/>
      <c r="N190" s="214" t="s">
        <v>20</v>
      </c>
      <c r="O190" s="215" t="s">
        <v>45</v>
      </c>
      <c r="P190" s="216">
        <f>I190+J190</f>
        <v>0</v>
      </c>
      <c r="Q190" s="216">
        <f>ROUND(I190*H190,2)</f>
        <v>0</v>
      </c>
      <c r="R190" s="216">
        <f>ROUND(J190*H190,2)</f>
        <v>0</v>
      </c>
      <c r="S190" s="84"/>
      <c r="T190" s="217">
        <f>S190*H190</f>
        <v>0</v>
      </c>
      <c r="U190" s="217">
        <v>0</v>
      </c>
      <c r="V190" s="217">
        <f>U190*H190</f>
        <v>0</v>
      </c>
      <c r="W190" s="217">
        <v>0</v>
      </c>
      <c r="X190" s="218">
        <f>W190*H190</f>
        <v>0</v>
      </c>
      <c r="Y190" s="38"/>
      <c r="Z190" s="38"/>
      <c r="AA190" s="38"/>
      <c r="AB190" s="38"/>
      <c r="AC190" s="38"/>
      <c r="AD190" s="38"/>
      <c r="AE190" s="38"/>
      <c r="AR190" s="219" t="s">
        <v>445</v>
      </c>
      <c r="AT190" s="219" t="s">
        <v>140</v>
      </c>
      <c r="AU190" s="219" t="s">
        <v>86</v>
      </c>
      <c r="AY190" s="17" t="s">
        <v>138</v>
      </c>
      <c r="BE190" s="220">
        <f>IF(O190="základní",K190,0)</f>
        <v>0</v>
      </c>
      <c r="BF190" s="220">
        <f>IF(O190="snížená",K190,0)</f>
        <v>0</v>
      </c>
      <c r="BG190" s="220">
        <f>IF(O190="zákl. přenesená",K190,0)</f>
        <v>0</v>
      </c>
      <c r="BH190" s="220">
        <f>IF(O190="sníž. přenesená",K190,0)</f>
        <v>0</v>
      </c>
      <c r="BI190" s="220">
        <f>IF(O190="nulová",K190,0)</f>
        <v>0</v>
      </c>
      <c r="BJ190" s="17" t="s">
        <v>84</v>
      </c>
      <c r="BK190" s="220">
        <f>ROUND(P190*H190,2)</f>
        <v>0</v>
      </c>
      <c r="BL190" s="17" t="s">
        <v>445</v>
      </c>
      <c r="BM190" s="219" t="s">
        <v>773</v>
      </c>
    </row>
    <row r="191" s="2" customFormat="1">
      <c r="A191" s="38"/>
      <c r="B191" s="39"/>
      <c r="C191" s="40"/>
      <c r="D191" s="221" t="s">
        <v>147</v>
      </c>
      <c r="E191" s="40"/>
      <c r="F191" s="222" t="s">
        <v>510</v>
      </c>
      <c r="G191" s="40"/>
      <c r="H191" s="40"/>
      <c r="I191" s="223"/>
      <c r="J191" s="223"/>
      <c r="K191" s="40"/>
      <c r="L191" s="40"/>
      <c r="M191" s="44"/>
      <c r="N191" s="224"/>
      <c r="O191" s="225"/>
      <c r="P191" s="84"/>
      <c r="Q191" s="84"/>
      <c r="R191" s="84"/>
      <c r="S191" s="84"/>
      <c r="T191" s="84"/>
      <c r="U191" s="84"/>
      <c r="V191" s="84"/>
      <c r="W191" s="84"/>
      <c r="X191" s="85"/>
      <c r="Y191" s="38"/>
      <c r="Z191" s="38"/>
      <c r="AA191" s="38"/>
      <c r="AB191" s="38"/>
      <c r="AC191" s="38"/>
      <c r="AD191" s="38"/>
      <c r="AE191" s="38"/>
      <c r="AT191" s="17" t="s">
        <v>147</v>
      </c>
      <c r="AU191" s="17" t="s">
        <v>86</v>
      </c>
    </row>
    <row r="192" s="2" customFormat="1">
      <c r="A192" s="38"/>
      <c r="B192" s="39"/>
      <c r="C192" s="40"/>
      <c r="D192" s="228" t="s">
        <v>479</v>
      </c>
      <c r="E192" s="40"/>
      <c r="F192" s="238" t="s">
        <v>511</v>
      </c>
      <c r="G192" s="40"/>
      <c r="H192" s="40"/>
      <c r="I192" s="223"/>
      <c r="J192" s="223"/>
      <c r="K192" s="40"/>
      <c r="L192" s="40"/>
      <c r="M192" s="44"/>
      <c r="N192" s="224"/>
      <c r="O192" s="225"/>
      <c r="P192" s="84"/>
      <c r="Q192" s="84"/>
      <c r="R192" s="84"/>
      <c r="S192" s="84"/>
      <c r="T192" s="84"/>
      <c r="U192" s="84"/>
      <c r="V192" s="84"/>
      <c r="W192" s="84"/>
      <c r="X192" s="85"/>
      <c r="Y192" s="38"/>
      <c r="Z192" s="38"/>
      <c r="AA192" s="38"/>
      <c r="AB192" s="38"/>
      <c r="AC192" s="38"/>
      <c r="AD192" s="38"/>
      <c r="AE192" s="38"/>
      <c r="AT192" s="17" t="s">
        <v>479</v>
      </c>
      <c r="AU192" s="17" t="s">
        <v>86</v>
      </c>
    </row>
    <row r="193" s="2" customFormat="1">
      <c r="A193" s="38"/>
      <c r="B193" s="39"/>
      <c r="C193" s="40"/>
      <c r="D193" s="228" t="s">
        <v>176</v>
      </c>
      <c r="E193" s="40"/>
      <c r="F193" s="238" t="s">
        <v>682</v>
      </c>
      <c r="G193" s="40"/>
      <c r="H193" s="40"/>
      <c r="I193" s="223"/>
      <c r="J193" s="223"/>
      <c r="K193" s="40"/>
      <c r="L193" s="40"/>
      <c r="M193" s="44"/>
      <c r="N193" s="224"/>
      <c r="O193" s="225"/>
      <c r="P193" s="84"/>
      <c r="Q193" s="84"/>
      <c r="R193" s="84"/>
      <c r="S193" s="84"/>
      <c r="T193" s="84"/>
      <c r="U193" s="84"/>
      <c r="V193" s="84"/>
      <c r="W193" s="84"/>
      <c r="X193" s="85"/>
      <c r="Y193" s="38"/>
      <c r="Z193" s="38"/>
      <c r="AA193" s="38"/>
      <c r="AB193" s="38"/>
      <c r="AC193" s="38"/>
      <c r="AD193" s="38"/>
      <c r="AE193" s="38"/>
      <c r="AT193" s="17" t="s">
        <v>176</v>
      </c>
      <c r="AU193" s="17" t="s">
        <v>86</v>
      </c>
    </row>
    <row r="194" s="2" customFormat="1" ht="24.15" customHeight="1">
      <c r="A194" s="38"/>
      <c r="B194" s="39"/>
      <c r="C194" s="207" t="s">
        <v>344</v>
      </c>
      <c r="D194" s="207" t="s">
        <v>140</v>
      </c>
      <c r="E194" s="208" t="s">
        <v>514</v>
      </c>
      <c r="F194" s="209" t="s">
        <v>515</v>
      </c>
      <c r="G194" s="210" t="s">
        <v>444</v>
      </c>
      <c r="H194" s="211">
        <v>1</v>
      </c>
      <c r="I194" s="212"/>
      <c r="J194" s="212"/>
      <c r="K194" s="213">
        <f>ROUND(P194*H194,2)</f>
        <v>0</v>
      </c>
      <c r="L194" s="209" t="s">
        <v>536</v>
      </c>
      <c r="M194" s="44"/>
      <c r="N194" s="214" t="s">
        <v>20</v>
      </c>
      <c r="O194" s="215" t="s">
        <v>45</v>
      </c>
      <c r="P194" s="216">
        <f>I194+J194</f>
        <v>0</v>
      </c>
      <c r="Q194" s="216">
        <f>ROUND(I194*H194,2)</f>
        <v>0</v>
      </c>
      <c r="R194" s="216">
        <f>ROUND(J194*H194,2)</f>
        <v>0</v>
      </c>
      <c r="S194" s="84"/>
      <c r="T194" s="217">
        <f>S194*H194</f>
        <v>0</v>
      </c>
      <c r="U194" s="217">
        <v>0</v>
      </c>
      <c r="V194" s="217">
        <f>U194*H194</f>
        <v>0</v>
      </c>
      <c r="W194" s="217">
        <v>0</v>
      </c>
      <c r="X194" s="218">
        <f>W194*H194</f>
        <v>0</v>
      </c>
      <c r="Y194" s="38"/>
      <c r="Z194" s="38"/>
      <c r="AA194" s="38"/>
      <c r="AB194" s="38"/>
      <c r="AC194" s="38"/>
      <c r="AD194" s="38"/>
      <c r="AE194" s="38"/>
      <c r="AR194" s="219" t="s">
        <v>445</v>
      </c>
      <c r="AT194" s="219" t="s">
        <v>140</v>
      </c>
      <c r="AU194" s="219" t="s">
        <v>86</v>
      </c>
      <c r="AY194" s="17" t="s">
        <v>138</v>
      </c>
      <c r="BE194" s="220">
        <f>IF(O194="základní",K194,0)</f>
        <v>0</v>
      </c>
      <c r="BF194" s="220">
        <f>IF(O194="snížená",K194,0)</f>
        <v>0</v>
      </c>
      <c r="BG194" s="220">
        <f>IF(O194="zákl. přenesená",K194,0)</f>
        <v>0</v>
      </c>
      <c r="BH194" s="220">
        <f>IF(O194="sníž. přenesená",K194,0)</f>
        <v>0</v>
      </c>
      <c r="BI194" s="220">
        <f>IF(O194="nulová",K194,0)</f>
        <v>0</v>
      </c>
      <c r="BJ194" s="17" t="s">
        <v>84</v>
      </c>
      <c r="BK194" s="220">
        <f>ROUND(P194*H194,2)</f>
        <v>0</v>
      </c>
      <c r="BL194" s="17" t="s">
        <v>445</v>
      </c>
      <c r="BM194" s="219" t="s">
        <v>774</v>
      </c>
    </row>
    <row r="195" s="2" customFormat="1">
      <c r="A195" s="38"/>
      <c r="B195" s="39"/>
      <c r="C195" s="40"/>
      <c r="D195" s="221" t="s">
        <v>147</v>
      </c>
      <c r="E195" s="40"/>
      <c r="F195" s="222" t="s">
        <v>684</v>
      </c>
      <c r="G195" s="40"/>
      <c r="H195" s="40"/>
      <c r="I195" s="223"/>
      <c r="J195" s="223"/>
      <c r="K195" s="40"/>
      <c r="L195" s="40"/>
      <c r="M195" s="44"/>
      <c r="N195" s="224"/>
      <c r="O195" s="225"/>
      <c r="P195" s="84"/>
      <c r="Q195" s="84"/>
      <c r="R195" s="84"/>
      <c r="S195" s="84"/>
      <c r="T195" s="84"/>
      <c r="U195" s="84"/>
      <c r="V195" s="84"/>
      <c r="W195" s="84"/>
      <c r="X195" s="85"/>
      <c r="Y195" s="38"/>
      <c r="Z195" s="38"/>
      <c r="AA195" s="38"/>
      <c r="AB195" s="38"/>
      <c r="AC195" s="38"/>
      <c r="AD195" s="38"/>
      <c r="AE195" s="38"/>
      <c r="AT195" s="17" t="s">
        <v>147</v>
      </c>
      <c r="AU195" s="17" t="s">
        <v>86</v>
      </c>
    </row>
    <row r="196" s="13" customFormat="1">
      <c r="A196" s="13"/>
      <c r="B196" s="226"/>
      <c r="C196" s="227"/>
      <c r="D196" s="228" t="s">
        <v>149</v>
      </c>
      <c r="E196" s="229" t="s">
        <v>20</v>
      </c>
      <c r="F196" s="230" t="s">
        <v>448</v>
      </c>
      <c r="G196" s="227"/>
      <c r="H196" s="231">
        <v>1</v>
      </c>
      <c r="I196" s="232"/>
      <c r="J196" s="232"/>
      <c r="K196" s="227"/>
      <c r="L196" s="227"/>
      <c r="M196" s="233"/>
      <c r="N196" s="234"/>
      <c r="O196" s="235"/>
      <c r="P196" s="235"/>
      <c r="Q196" s="235"/>
      <c r="R196" s="235"/>
      <c r="S196" s="235"/>
      <c r="T196" s="235"/>
      <c r="U196" s="235"/>
      <c r="V196" s="235"/>
      <c r="W196" s="235"/>
      <c r="X196" s="236"/>
      <c r="Y196" s="13"/>
      <c r="Z196" s="13"/>
      <c r="AA196" s="13"/>
      <c r="AB196" s="13"/>
      <c r="AC196" s="13"/>
      <c r="AD196" s="13"/>
      <c r="AE196" s="13"/>
      <c r="AT196" s="237" t="s">
        <v>149</v>
      </c>
      <c r="AU196" s="237" t="s">
        <v>86</v>
      </c>
      <c r="AV196" s="13" t="s">
        <v>86</v>
      </c>
      <c r="AW196" s="13" t="s">
        <v>5</v>
      </c>
      <c r="AX196" s="13" t="s">
        <v>84</v>
      </c>
      <c r="AY196" s="237" t="s">
        <v>138</v>
      </c>
    </row>
    <row r="197" s="12" customFormat="1" ht="22.8" customHeight="1">
      <c r="A197" s="12"/>
      <c r="B197" s="190"/>
      <c r="C197" s="191"/>
      <c r="D197" s="192" t="s">
        <v>75</v>
      </c>
      <c r="E197" s="205" t="s">
        <v>525</v>
      </c>
      <c r="F197" s="205" t="s">
        <v>526</v>
      </c>
      <c r="G197" s="191"/>
      <c r="H197" s="191"/>
      <c r="I197" s="194"/>
      <c r="J197" s="194"/>
      <c r="K197" s="206">
        <f>BK197</f>
        <v>0</v>
      </c>
      <c r="L197" s="191"/>
      <c r="M197" s="196"/>
      <c r="N197" s="197"/>
      <c r="O197" s="198"/>
      <c r="P197" s="198"/>
      <c r="Q197" s="199">
        <f>SUM(Q198:Q202)</f>
        <v>0</v>
      </c>
      <c r="R197" s="199">
        <f>SUM(R198:R202)</f>
        <v>0</v>
      </c>
      <c r="S197" s="198"/>
      <c r="T197" s="200">
        <f>SUM(T198:T202)</f>
        <v>0</v>
      </c>
      <c r="U197" s="198"/>
      <c r="V197" s="200">
        <f>SUM(V198:V202)</f>
        <v>0</v>
      </c>
      <c r="W197" s="198"/>
      <c r="X197" s="201">
        <f>SUM(X198:X202)</f>
        <v>0</v>
      </c>
      <c r="Y197" s="12"/>
      <c r="Z197" s="12"/>
      <c r="AA197" s="12"/>
      <c r="AB197" s="12"/>
      <c r="AC197" s="12"/>
      <c r="AD197" s="12"/>
      <c r="AE197" s="12"/>
      <c r="AR197" s="202" t="s">
        <v>164</v>
      </c>
      <c r="AT197" s="203" t="s">
        <v>75</v>
      </c>
      <c r="AU197" s="203" t="s">
        <v>84</v>
      </c>
      <c r="AY197" s="202" t="s">
        <v>138</v>
      </c>
      <c r="BK197" s="204">
        <f>SUM(BK198:BK202)</f>
        <v>0</v>
      </c>
    </row>
    <row r="198" s="2" customFormat="1" ht="16.5" customHeight="1">
      <c r="A198" s="38"/>
      <c r="B198" s="39"/>
      <c r="C198" s="207" t="s">
        <v>364</v>
      </c>
      <c r="D198" s="207" t="s">
        <v>140</v>
      </c>
      <c r="E198" s="208" t="s">
        <v>528</v>
      </c>
      <c r="F198" s="209" t="s">
        <v>529</v>
      </c>
      <c r="G198" s="210" t="s">
        <v>508</v>
      </c>
      <c r="H198" s="211">
        <v>0.17199999999999999</v>
      </c>
      <c r="I198" s="212"/>
      <c r="J198" s="212"/>
      <c r="K198" s="213">
        <f>ROUND(P198*H198,2)</f>
        <v>0</v>
      </c>
      <c r="L198" s="209" t="s">
        <v>20</v>
      </c>
      <c r="M198" s="44"/>
      <c r="N198" s="214" t="s">
        <v>20</v>
      </c>
      <c r="O198" s="215" t="s">
        <v>45</v>
      </c>
      <c r="P198" s="216">
        <f>I198+J198</f>
        <v>0</v>
      </c>
      <c r="Q198" s="216">
        <f>ROUND(I198*H198,2)</f>
        <v>0</v>
      </c>
      <c r="R198" s="216">
        <f>ROUND(J198*H198,2)</f>
        <v>0</v>
      </c>
      <c r="S198" s="84"/>
      <c r="T198" s="217">
        <f>S198*H198</f>
        <v>0</v>
      </c>
      <c r="U198" s="217">
        <v>0</v>
      </c>
      <c r="V198" s="217">
        <f>U198*H198</f>
        <v>0</v>
      </c>
      <c r="W198" s="217">
        <v>0</v>
      </c>
      <c r="X198" s="218">
        <f>W198*H198</f>
        <v>0</v>
      </c>
      <c r="Y198" s="38"/>
      <c r="Z198" s="38"/>
      <c r="AA198" s="38"/>
      <c r="AB198" s="38"/>
      <c r="AC198" s="38"/>
      <c r="AD198" s="38"/>
      <c r="AE198" s="38"/>
      <c r="AR198" s="219" t="s">
        <v>445</v>
      </c>
      <c r="AT198" s="219" t="s">
        <v>140</v>
      </c>
      <c r="AU198" s="219" t="s">
        <v>86</v>
      </c>
      <c r="AY198" s="17" t="s">
        <v>138</v>
      </c>
      <c r="BE198" s="220">
        <f>IF(O198="základní",K198,0)</f>
        <v>0</v>
      </c>
      <c r="BF198" s="220">
        <f>IF(O198="snížená",K198,0)</f>
        <v>0</v>
      </c>
      <c r="BG198" s="220">
        <f>IF(O198="zákl. přenesená",K198,0)</f>
        <v>0</v>
      </c>
      <c r="BH198" s="220">
        <f>IF(O198="sníž. přenesená",K198,0)</f>
        <v>0</v>
      </c>
      <c r="BI198" s="220">
        <f>IF(O198="nulová",K198,0)</f>
        <v>0</v>
      </c>
      <c r="BJ198" s="17" t="s">
        <v>84</v>
      </c>
      <c r="BK198" s="220">
        <f>ROUND(P198*H198,2)</f>
        <v>0</v>
      </c>
      <c r="BL198" s="17" t="s">
        <v>445</v>
      </c>
      <c r="BM198" s="219" t="s">
        <v>775</v>
      </c>
    </row>
    <row r="199" s="2" customFormat="1">
      <c r="A199" s="38"/>
      <c r="B199" s="39"/>
      <c r="C199" s="40"/>
      <c r="D199" s="228" t="s">
        <v>176</v>
      </c>
      <c r="E199" s="40"/>
      <c r="F199" s="238" t="s">
        <v>776</v>
      </c>
      <c r="G199" s="40"/>
      <c r="H199" s="40"/>
      <c r="I199" s="223"/>
      <c r="J199" s="223"/>
      <c r="K199" s="40"/>
      <c r="L199" s="40"/>
      <c r="M199" s="44"/>
      <c r="N199" s="224"/>
      <c r="O199" s="225"/>
      <c r="P199" s="84"/>
      <c r="Q199" s="84"/>
      <c r="R199" s="84"/>
      <c r="S199" s="84"/>
      <c r="T199" s="84"/>
      <c r="U199" s="84"/>
      <c r="V199" s="84"/>
      <c r="W199" s="84"/>
      <c r="X199" s="85"/>
      <c r="Y199" s="38"/>
      <c r="Z199" s="38"/>
      <c r="AA199" s="38"/>
      <c r="AB199" s="38"/>
      <c r="AC199" s="38"/>
      <c r="AD199" s="38"/>
      <c r="AE199" s="38"/>
      <c r="AT199" s="17" t="s">
        <v>176</v>
      </c>
      <c r="AU199" s="17" t="s">
        <v>86</v>
      </c>
    </row>
    <row r="200" s="13" customFormat="1">
      <c r="A200" s="13"/>
      <c r="B200" s="226"/>
      <c r="C200" s="227"/>
      <c r="D200" s="228" t="s">
        <v>149</v>
      </c>
      <c r="E200" s="229" t="s">
        <v>20</v>
      </c>
      <c r="F200" s="230" t="s">
        <v>777</v>
      </c>
      <c r="G200" s="227"/>
      <c r="H200" s="231">
        <v>0.068000000000000005</v>
      </c>
      <c r="I200" s="232"/>
      <c r="J200" s="232"/>
      <c r="K200" s="227"/>
      <c r="L200" s="227"/>
      <c r="M200" s="233"/>
      <c r="N200" s="234"/>
      <c r="O200" s="235"/>
      <c r="P200" s="235"/>
      <c r="Q200" s="235"/>
      <c r="R200" s="235"/>
      <c r="S200" s="235"/>
      <c r="T200" s="235"/>
      <c r="U200" s="235"/>
      <c r="V200" s="235"/>
      <c r="W200" s="235"/>
      <c r="X200" s="236"/>
      <c r="Y200" s="13"/>
      <c r="Z200" s="13"/>
      <c r="AA200" s="13"/>
      <c r="AB200" s="13"/>
      <c r="AC200" s="13"/>
      <c r="AD200" s="13"/>
      <c r="AE200" s="13"/>
      <c r="AT200" s="237" t="s">
        <v>149</v>
      </c>
      <c r="AU200" s="237" t="s">
        <v>86</v>
      </c>
      <c r="AV200" s="13" t="s">
        <v>86</v>
      </c>
      <c r="AW200" s="13" t="s">
        <v>5</v>
      </c>
      <c r="AX200" s="13" t="s">
        <v>76</v>
      </c>
      <c r="AY200" s="237" t="s">
        <v>138</v>
      </c>
    </row>
    <row r="201" s="13" customFormat="1">
      <c r="A201" s="13"/>
      <c r="B201" s="226"/>
      <c r="C201" s="227"/>
      <c r="D201" s="228" t="s">
        <v>149</v>
      </c>
      <c r="E201" s="229" t="s">
        <v>20</v>
      </c>
      <c r="F201" s="230" t="s">
        <v>778</v>
      </c>
      <c r="G201" s="227"/>
      <c r="H201" s="231">
        <v>0.104</v>
      </c>
      <c r="I201" s="232"/>
      <c r="J201" s="232"/>
      <c r="K201" s="227"/>
      <c r="L201" s="227"/>
      <c r="M201" s="233"/>
      <c r="N201" s="234"/>
      <c r="O201" s="235"/>
      <c r="P201" s="235"/>
      <c r="Q201" s="235"/>
      <c r="R201" s="235"/>
      <c r="S201" s="235"/>
      <c r="T201" s="235"/>
      <c r="U201" s="235"/>
      <c r="V201" s="235"/>
      <c r="W201" s="235"/>
      <c r="X201" s="236"/>
      <c r="Y201" s="13"/>
      <c r="Z201" s="13"/>
      <c r="AA201" s="13"/>
      <c r="AB201" s="13"/>
      <c r="AC201" s="13"/>
      <c r="AD201" s="13"/>
      <c r="AE201" s="13"/>
      <c r="AT201" s="237" t="s">
        <v>149</v>
      </c>
      <c r="AU201" s="237" t="s">
        <v>86</v>
      </c>
      <c r="AV201" s="13" t="s">
        <v>86</v>
      </c>
      <c r="AW201" s="13" t="s">
        <v>5</v>
      </c>
      <c r="AX201" s="13" t="s">
        <v>76</v>
      </c>
      <c r="AY201" s="237" t="s">
        <v>138</v>
      </c>
    </row>
    <row r="202" s="14" customFormat="1">
      <c r="A202" s="14"/>
      <c r="B202" s="239"/>
      <c r="C202" s="240"/>
      <c r="D202" s="228" t="s">
        <v>149</v>
      </c>
      <c r="E202" s="241" t="s">
        <v>20</v>
      </c>
      <c r="F202" s="242" t="s">
        <v>185</v>
      </c>
      <c r="G202" s="240"/>
      <c r="H202" s="243">
        <v>0.17199999999999999</v>
      </c>
      <c r="I202" s="244"/>
      <c r="J202" s="244"/>
      <c r="K202" s="240"/>
      <c r="L202" s="240"/>
      <c r="M202" s="245"/>
      <c r="N202" s="246"/>
      <c r="O202" s="247"/>
      <c r="P202" s="247"/>
      <c r="Q202" s="247"/>
      <c r="R202" s="247"/>
      <c r="S202" s="247"/>
      <c r="T202" s="247"/>
      <c r="U202" s="247"/>
      <c r="V202" s="247"/>
      <c r="W202" s="247"/>
      <c r="X202" s="248"/>
      <c r="Y202" s="14"/>
      <c r="Z202" s="14"/>
      <c r="AA202" s="14"/>
      <c r="AB202" s="14"/>
      <c r="AC202" s="14"/>
      <c r="AD202" s="14"/>
      <c r="AE202" s="14"/>
      <c r="AT202" s="249" t="s">
        <v>149</v>
      </c>
      <c r="AU202" s="249" t="s">
        <v>86</v>
      </c>
      <c r="AV202" s="14" t="s">
        <v>145</v>
      </c>
      <c r="AW202" s="14" t="s">
        <v>5</v>
      </c>
      <c r="AX202" s="14" t="s">
        <v>84</v>
      </c>
      <c r="AY202" s="249" t="s">
        <v>138</v>
      </c>
    </row>
    <row r="203" s="12" customFormat="1" ht="22.8" customHeight="1">
      <c r="A203" s="12"/>
      <c r="B203" s="190"/>
      <c r="C203" s="191"/>
      <c r="D203" s="192" t="s">
        <v>75</v>
      </c>
      <c r="E203" s="205" t="s">
        <v>532</v>
      </c>
      <c r="F203" s="205" t="s">
        <v>496</v>
      </c>
      <c r="G203" s="191"/>
      <c r="H203" s="191"/>
      <c r="I203" s="194"/>
      <c r="J203" s="194"/>
      <c r="K203" s="206">
        <f>BK203</f>
        <v>0</v>
      </c>
      <c r="L203" s="191"/>
      <c r="M203" s="196"/>
      <c r="N203" s="197"/>
      <c r="O203" s="198"/>
      <c r="P203" s="198"/>
      <c r="Q203" s="199">
        <f>SUM(Q204:Q206)</f>
        <v>0</v>
      </c>
      <c r="R203" s="199">
        <f>SUM(R204:R206)</f>
        <v>0</v>
      </c>
      <c r="S203" s="198"/>
      <c r="T203" s="200">
        <f>SUM(T204:T206)</f>
        <v>0</v>
      </c>
      <c r="U203" s="198"/>
      <c r="V203" s="200">
        <f>SUM(V204:V206)</f>
        <v>0</v>
      </c>
      <c r="W203" s="198"/>
      <c r="X203" s="201">
        <f>SUM(X204:X206)</f>
        <v>0</v>
      </c>
      <c r="Y203" s="12"/>
      <c r="Z203" s="12"/>
      <c r="AA203" s="12"/>
      <c r="AB203" s="12"/>
      <c r="AC203" s="12"/>
      <c r="AD203" s="12"/>
      <c r="AE203" s="12"/>
      <c r="AR203" s="202" t="s">
        <v>164</v>
      </c>
      <c r="AT203" s="203" t="s">
        <v>75</v>
      </c>
      <c r="AU203" s="203" t="s">
        <v>84</v>
      </c>
      <c r="AY203" s="202" t="s">
        <v>138</v>
      </c>
      <c r="BK203" s="204">
        <f>SUM(BK204:BK206)</f>
        <v>0</v>
      </c>
    </row>
    <row r="204" s="2" customFormat="1" ht="24.15" customHeight="1">
      <c r="A204" s="38"/>
      <c r="B204" s="39"/>
      <c r="C204" s="207" t="s">
        <v>370</v>
      </c>
      <c r="D204" s="207" t="s">
        <v>140</v>
      </c>
      <c r="E204" s="208" t="s">
        <v>534</v>
      </c>
      <c r="F204" s="209" t="s">
        <v>535</v>
      </c>
      <c r="G204" s="210" t="s">
        <v>508</v>
      </c>
      <c r="H204" s="211">
        <v>1</v>
      </c>
      <c r="I204" s="212"/>
      <c r="J204" s="212"/>
      <c r="K204" s="213">
        <f>ROUND(P204*H204,2)</f>
        <v>0</v>
      </c>
      <c r="L204" s="209" t="s">
        <v>536</v>
      </c>
      <c r="M204" s="44"/>
      <c r="N204" s="214" t="s">
        <v>20</v>
      </c>
      <c r="O204" s="215" t="s">
        <v>45</v>
      </c>
      <c r="P204" s="216">
        <f>I204+J204</f>
        <v>0</v>
      </c>
      <c r="Q204" s="216">
        <f>ROUND(I204*H204,2)</f>
        <v>0</v>
      </c>
      <c r="R204" s="216">
        <f>ROUND(J204*H204,2)</f>
        <v>0</v>
      </c>
      <c r="S204" s="84"/>
      <c r="T204" s="217">
        <f>S204*H204</f>
        <v>0</v>
      </c>
      <c r="U204" s="217">
        <v>0</v>
      </c>
      <c r="V204" s="217">
        <f>U204*H204</f>
        <v>0</v>
      </c>
      <c r="W204" s="217">
        <v>0</v>
      </c>
      <c r="X204" s="218">
        <f>W204*H204</f>
        <v>0</v>
      </c>
      <c r="Y204" s="38"/>
      <c r="Z204" s="38"/>
      <c r="AA204" s="38"/>
      <c r="AB204" s="38"/>
      <c r="AC204" s="38"/>
      <c r="AD204" s="38"/>
      <c r="AE204" s="38"/>
      <c r="AR204" s="219" t="s">
        <v>445</v>
      </c>
      <c r="AT204" s="219" t="s">
        <v>140</v>
      </c>
      <c r="AU204" s="219" t="s">
        <v>86</v>
      </c>
      <c r="AY204" s="17" t="s">
        <v>138</v>
      </c>
      <c r="BE204" s="220">
        <f>IF(O204="základní",K204,0)</f>
        <v>0</v>
      </c>
      <c r="BF204" s="220">
        <f>IF(O204="snížená",K204,0)</f>
        <v>0</v>
      </c>
      <c r="BG204" s="220">
        <f>IF(O204="zákl. přenesená",K204,0)</f>
        <v>0</v>
      </c>
      <c r="BH204" s="220">
        <f>IF(O204="sníž. přenesená",K204,0)</f>
        <v>0</v>
      </c>
      <c r="BI204" s="220">
        <f>IF(O204="nulová",K204,0)</f>
        <v>0</v>
      </c>
      <c r="BJ204" s="17" t="s">
        <v>84</v>
      </c>
      <c r="BK204" s="220">
        <f>ROUND(P204*H204,2)</f>
        <v>0</v>
      </c>
      <c r="BL204" s="17" t="s">
        <v>445</v>
      </c>
      <c r="BM204" s="219" t="s">
        <v>779</v>
      </c>
    </row>
    <row r="205" s="2" customFormat="1">
      <c r="A205" s="38"/>
      <c r="B205" s="39"/>
      <c r="C205" s="40"/>
      <c r="D205" s="221" t="s">
        <v>147</v>
      </c>
      <c r="E205" s="40"/>
      <c r="F205" s="222" t="s">
        <v>538</v>
      </c>
      <c r="G205" s="40"/>
      <c r="H205" s="40"/>
      <c r="I205" s="223"/>
      <c r="J205" s="223"/>
      <c r="K205" s="40"/>
      <c r="L205" s="40"/>
      <c r="M205" s="44"/>
      <c r="N205" s="224"/>
      <c r="O205" s="225"/>
      <c r="P205" s="84"/>
      <c r="Q205" s="84"/>
      <c r="R205" s="84"/>
      <c r="S205" s="84"/>
      <c r="T205" s="84"/>
      <c r="U205" s="84"/>
      <c r="V205" s="84"/>
      <c r="W205" s="84"/>
      <c r="X205" s="85"/>
      <c r="Y205" s="38"/>
      <c r="Z205" s="38"/>
      <c r="AA205" s="38"/>
      <c r="AB205" s="38"/>
      <c r="AC205" s="38"/>
      <c r="AD205" s="38"/>
      <c r="AE205" s="38"/>
      <c r="AT205" s="17" t="s">
        <v>147</v>
      </c>
      <c r="AU205" s="17" t="s">
        <v>86</v>
      </c>
    </row>
    <row r="206" s="13" customFormat="1">
      <c r="A206" s="13"/>
      <c r="B206" s="226"/>
      <c r="C206" s="227"/>
      <c r="D206" s="228" t="s">
        <v>149</v>
      </c>
      <c r="E206" s="229" t="s">
        <v>20</v>
      </c>
      <c r="F206" s="230" t="s">
        <v>448</v>
      </c>
      <c r="G206" s="227"/>
      <c r="H206" s="231">
        <v>1</v>
      </c>
      <c r="I206" s="232"/>
      <c r="J206" s="232"/>
      <c r="K206" s="227"/>
      <c r="L206" s="227"/>
      <c r="M206" s="233"/>
      <c r="N206" s="260"/>
      <c r="O206" s="261"/>
      <c r="P206" s="261"/>
      <c r="Q206" s="261"/>
      <c r="R206" s="261"/>
      <c r="S206" s="261"/>
      <c r="T206" s="261"/>
      <c r="U206" s="261"/>
      <c r="V206" s="261"/>
      <c r="W206" s="261"/>
      <c r="X206" s="262"/>
      <c r="Y206" s="13"/>
      <c r="Z206" s="13"/>
      <c r="AA206" s="13"/>
      <c r="AB206" s="13"/>
      <c r="AC206" s="13"/>
      <c r="AD206" s="13"/>
      <c r="AE206" s="13"/>
      <c r="AT206" s="237" t="s">
        <v>149</v>
      </c>
      <c r="AU206" s="237" t="s">
        <v>86</v>
      </c>
      <c r="AV206" s="13" t="s">
        <v>86</v>
      </c>
      <c r="AW206" s="13" t="s">
        <v>5</v>
      </c>
      <c r="AX206" s="13" t="s">
        <v>84</v>
      </c>
      <c r="AY206" s="237" t="s">
        <v>138</v>
      </c>
    </row>
    <row r="207" s="2" customFormat="1" ht="6.96" customHeight="1">
      <c r="A207" s="38"/>
      <c r="B207" s="59"/>
      <c r="C207" s="60"/>
      <c r="D207" s="60"/>
      <c r="E207" s="60"/>
      <c r="F207" s="60"/>
      <c r="G207" s="60"/>
      <c r="H207" s="60"/>
      <c r="I207" s="60"/>
      <c r="J207" s="60"/>
      <c r="K207" s="60"/>
      <c r="L207" s="60"/>
      <c r="M207" s="44"/>
      <c r="N207" s="38"/>
      <c r="P207" s="38"/>
      <c r="Q207" s="38"/>
      <c r="R207" s="38"/>
      <c r="S207" s="38"/>
      <c r="T207" s="38"/>
      <c r="U207" s="38"/>
      <c r="V207" s="38"/>
      <c r="W207" s="38"/>
      <c r="X207" s="38"/>
      <c r="Y207" s="38"/>
      <c r="Z207" s="38"/>
      <c r="AA207" s="38"/>
      <c r="AB207" s="38"/>
      <c r="AC207" s="38"/>
      <c r="AD207" s="38"/>
      <c r="AE207" s="38"/>
    </row>
  </sheetData>
  <sheetProtection sheet="1" autoFilter="0" formatColumns="0" formatRows="0" objects="1" scenarios="1" spinCount="100000" saltValue="rlvtzZVN2jmxlkgJFLJ6FEWSDoE0IOb3HttDy/UJ2OtSRDE0PjKaL6P+27XEOW7eC9+MB4KY15Mmy/WXbMP0Ew==" hashValue="QXT22lKZj8wD81lPI3yZhRBdQpllQXEVQ/tBWrG3acO7+JNoxjz0eS5pR3hxtLjEgREcScMr7zggSfG21euE/w==" algorithmName="SHA-512" password="CC35"/>
  <autoFilter ref="C89:L206"/>
  <mergeCells count="9">
    <mergeCell ref="E7:H7"/>
    <mergeCell ref="E9:H9"/>
    <mergeCell ref="E18:H18"/>
    <mergeCell ref="E27:H27"/>
    <mergeCell ref="E50:H50"/>
    <mergeCell ref="E52:H52"/>
    <mergeCell ref="E80:H80"/>
    <mergeCell ref="E82:H82"/>
    <mergeCell ref="M2:Z2"/>
  </mergeCells>
  <hyperlinks>
    <hyperlink ref="F94" r:id="rId1" display="https://podminky.urs.cz/item/CS_URS_2022_02/119001411"/>
    <hyperlink ref="F97" r:id="rId2" display="https://podminky.urs.cz/item/CS_URS_2022_02/121112003"/>
    <hyperlink ref="F100" r:id="rId3" display="https://podminky.urs.cz/item/CS_URS_2022_02/122251104"/>
    <hyperlink ref="F103" r:id="rId4" display="https://podminky.urs.cz/item/CS_URS_2022_02/132251103"/>
    <hyperlink ref="F106" r:id="rId5" display="https://podminky.urs.cz/item/CS_URS_2022_02/162351103"/>
    <hyperlink ref="F108" r:id="rId6" display="https://podminky.urs.cz/item/CS_URS_2022_02/162751117"/>
    <hyperlink ref="F111" r:id="rId7" display="https://podminky.urs.cz/item/CS_URS_2022_02/162751119"/>
    <hyperlink ref="F114" r:id="rId8" display="https://podminky.urs.cz/item/CS_URS_2022_02/171201221"/>
    <hyperlink ref="F117" r:id="rId9" display="https://podminky.urs.cz/item/CS_URS_2022_02/167103101"/>
    <hyperlink ref="F120" r:id="rId10" display="https://podminky.urs.cz/item/CS_URS_2022_02/162306111"/>
    <hyperlink ref="F123" r:id="rId11" display="https://podminky.urs.cz/item/CS_URS_2022_02/181151333"/>
    <hyperlink ref="F126" r:id="rId12" display="https://podminky.urs.cz/item/CS_URS_2022_02/181006122"/>
    <hyperlink ref="F129" r:id="rId13" display="https://podminky.urs.cz/item/CS_URS_2022_02/182151111"/>
    <hyperlink ref="F132" r:id="rId14" display="https://podminky.urs.cz/item/CS_URS_2022_02/181451123"/>
    <hyperlink ref="F137" r:id="rId15" display="https://podminky.urs.cz/item/CS_URS_2022_02/181111131"/>
    <hyperlink ref="F140" r:id="rId16" display="https://podminky.urs.cz/item/CS_URS_2022_02/181006112"/>
    <hyperlink ref="F143" r:id="rId17" display="https://podminky.urs.cz/item/CS_URS_2022_02/181451121"/>
    <hyperlink ref="F148" r:id="rId18" display="https://podminky.urs.cz/item/CS_URS_2022_02/171153101"/>
    <hyperlink ref="F152" r:id="rId19" display="https://podminky.urs.cz/item/CS_URS_2022_02/212752401"/>
    <hyperlink ref="F156" r:id="rId20" display="https://podminky.urs.cz/item/CS_URS_2022_02/998311011"/>
    <hyperlink ref="F160" r:id="rId21" display="https://podminky.urs.cz/item/CS_URS_2022_01/011103000"/>
    <hyperlink ref="F163" r:id="rId22" display="https://podminky.urs.cz/item/CS_URS_2022_01/011114000"/>
    <hyperlink ref="F166" r:id="rId23" display="https://podminky.urs.cz/item/CS_URS_2022_01/011324000"/>
    <hyperlink ref="F169" r:id="rId24" display="https://podminky.urs.cz/item/CS_URS_2022_01/012103000"/>
    <hyperlink ref="F172" r:id="rId25" display="https://podminky.urs.cz/item/CS_URS_2022_01/012203000"/>
    <hyperlink ref="F175" r:id="rId26" display="https://podminky.urs.cz/item/CS_URS_2022_01/012303000"/>
    <hyperlink ref="F178" r:id="rId27" display="https://podminky.urs.cz/item/CS_URS_2022_01/013254000"/>
    <hyperlink ref="F182" r:id="rId28" display="https://podminky.urs.cz/item/CS_URS_2022_01/031203000"/>
    <hyperlink ref="F185" r:id="rId29" display="https://podminky.urs.cz/item/CS_URS_2022_01/032803000"/>
    <hyperlink ref="F188" r:id="rId30" display="https://podminky.urs.cz/item/CS_URS_2022_01/032903000"/>
    <hyperlink ref="F191" r:id="rId31" display="https://podminky.urs.cz/item/CS_URS_2022_02/035103001"/>
    <hyperlink ref="F195" r:id="rId32" display="https://podminky.urs.cz/item/CS_URS_2022_01/039103000"/>
    <hyperlink ref="F205" r:id="rId33" display="https://podminky.urs.cz/item/CS_URS_2022_01/091504000"/>
  </hyperlinks>
  <pageMargins left="0.39375" right="0.39375" top="0.39375" bottom="0.39375" header="0" footer="0"/>
  <pageSetup paperSize="9" orientation="portrait" blackAndWhite="1" fitToHeight="100"/>
  <headerFooter>
    <oddFooter>&amp;CStrana &amp;P z &amp;N</oddFooter>
  </headerFooter>
  <drawing r:id="rId34"/>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3" customWidth="1"/>
    <col min="2" max="2" width="1.667969" style="263" customWidth="1"/>
    <col min="3" max="4" width="5" style="263" customWidth="1"/>
    <col min="5" max="5" width="11.66016" style="263" customWidth="1"/>
    <col min="6" max="6" width="9.160156" style="263" customWidth="1"/>
    <col min="7" max="7" width="5" style="263" customWidth="1"/>
    <col min="8" max="8" width="77.83203" style="263" customWidth="1"/>
    <col min="9" max="10" width="20" style="263" customWidth="1"/>
    <col min="11" max="11" width="1.667969" style="263" customWidth="1"/>
  </cols>
  <sheetData>
    <row r="1" s="1" customFormat="1" ht="37.5" customHeight="1"/>
    <row r="2" s="1" customFormat="1" ht="7.5" customHeight="1">
      <c r="B2" s="264"/>
      <c r="C2" s="265"/>
      <c r="D2" s="265"/>
      <c r="E2" s="265"/>
      <c r="F2" s="265"/>
      <c r="G2" s="265"/>
      <c r="H2" s="265"/>
      <c r="I2" s="265"/>
      <c r="J2" s="265"/>
      <c r="K2" s="266"/>
    </row>
    <row r="3" s="15" customFormat="1" ht="45" customHeight="1">
      <c r="B3" s="267"/>
      <c r="C3" s="268" t="s">
        <v>780</v>
      </c>
      <c r="D3" s="268"/>
      <c r="E3" s="268"/>
      <c r="F3" s="268"/>
      <c r="G3" s="268"/>
      <c r="H3" s="268"/>
      <c r="I3" s="268"/>
      <c r="J3" s="268"/>
      <c r="K3" s="269"/>
    </row>
    <row r="4" s="1" customFormat="1" ht="25.5" customHeight="1">
      <c r="B4" s="270"/>
      <c r="C4" s="271" t="s">
        <v>781</v>
      </c>
      <c r="D4" s="271"/>
      <c r="E4" s="271"/>
      <c r="F4" s="271"/>
      <c r="G4" s="271"/>
      <c r="H4" s="271"/>
      <c r="I4" s="271"/>
      <c r="J4" s="271"/>
      <c r="K4" s="272"/>
    </row>
    <row r="5" s="1" customFormat="1" ht="5.25" customHeight="1">
      <c r="B5" s="270"/>
      <c r="C5" s="273"/>
      <c r="D5" s="273"/>
      <c r="E5" s="273"/>
      <c r="F5" s="273"/>
      <c r="G5" s="273"/>
      <c r="H5" s="273"/>
      <c r="I5" s="273"/>
      <c r="J5" s="273"/>
      <c r="K5" s="272"/>
    </row>
    <row r="6" s="1" customFormat="1" ht="15" customHeight="1">
      <c r="B6" s="270"/>
      <c r="C6" s="274" t="s">
        <v>782</v>
      </c>
      <c r="D6" s="274"/>
      <c r="E6" s="274"/>
      <c r="F6" s="274"/>
      <c r="G6" s="274"/>
      <c r="H6" s="274"/>
      <c r="I6" s="274"/>
      <c r="J6" s="274"/>
      <c r="K6" s="272"/>
    </row>
    <row r="7" s="1" customFormat="1" ht="15" customHeight="1">
      <c r="B7" s="275"/>
      <c r="C7" s="274" t="s">
        <v>783</v>
      </c>
      <c r="D7" s="274"/>
      <c r="E7" s="274"/>
      <c r="F7" s="274"/>
      <c r="G7" s="274"/>
      <c r="H7" s="274"/>
      <c r="I7" s="274"/>
      <c r="J7" s="274"/>
      <c r="K7" s="272"/>
    </row>
    <row r="8" s="1" customFormat="1" ht="12.75" customHeight="1">
      <c r="B8" s="275"/>
      <c r="C8" s="274"/>
      <c r="D8" s="274"/>
      <c r="E8" s="274"/>
      <c r="F8" s="274"/>
      <c r="G8" s="274"/>
      <c r="H8" s="274"/>
      <c r="I8" s="274"/>
      <c r="J8" s="274"/>
      <c r="K8" s="272"/>
    </row>
    <row r="9" s="1" customFormat="1" ht="15" customHeight="1">
      <c r="B9" s="275"/>
      <c r="C9" s="274" t="s">
        <v>784</v>
      </c>
      <c r="D9" s="274"/>
      <c r="E9" s="274"/>
      <c r="F9" s="274"/>
      <c r="G9" s="274"/>
      <c r="H9" s="274"/>
      <c r="I9" s="274"/>
      <c r="J9" s="274"/>
      <c r="K9" s="272"/>
    </row>
    <row r="10" s="1" customFormat="1" ht="15" customHeight="1">
      <c r="B10" s="275"/>
      <c r="C10" s="274"/>
      <c r="D10" s="274" t="s">
        <v>785</v>
      </c>
      <c r="E10" s="274"/>
      <c r="F10" s="274"/>
      <c r="G10" s="274"/>
      <c r="H10" s="274"/>
      <c r="I10" s="274"/>
      <c r="J10" s="274"/>
      <c r="K10" s="272"/>
    </row>
    <row r="11" s="1" customFormat="1" ht="15" customHeight="1">
      <c r="B11" s="275"/>
      <c r="C11" s="276"/>
      <c r="D11" s="274" t="s">
        <v>786</v>
      </c>
      <c r="E11" s="274"/>
      <c r="F11" s="274"/>
      <c r="G11" s="274"/>
      <c r="H11" s="274"/>
      <c r="I11" s="274"/>
      <c r="J11" s="274"/>
      <c r="K11" s="272"/>
    </row>
    <row r="12" s="1" customFormat="1" ht="15" customHeight="1">
      <c r="B12" s="275"/>
      <c r="C12" s="276"/>
      <c r="D12" s="274"/>
      <c r="E12" s="274"/>
      <c r="F12" s="274"/>
      <c r="G12" s="274"/>
      <c r="H12" s="274"/>
      <c r="I12" s="274"/>
      <c r="J12" s="274"/>
      <c r="K12" s="272"/>
    </row>
    <row r="13" s="1" customFormat="1" ht="15" customHeight="1">
      <c r="B13" s="275"/>
      <c r="C13" s="276"/>
      <c r="D13" s="277" t="s">
        <v>787</v>
      </c>
      <c r="E13" s="274"/>
      <c r="F13" s="274"/>
      <c r="G13" s="274"/>
      <c r="H13" s="274"/>
      <c r="I13" s="274"/>
      <c r="J13" s="274"/>
      <c r="K13" s="272"/>
    </row>
    <row r="14" s="1" customFormat="1" ht="12.75" customHeight="1">
      <c r="B14" s="275"/>
      <c r="C14" s="276"/>
      <c r="D14" s="276"/>
      <c r="E14" s="276"/>
      <c r="F14" s="276"/>
      <c r="G14" s="276"/>
      <c r="H14" s="276"/>
      <c r="I14" s="276"/>
      <c r="J14" s="276"/>
      <c r="K14" s="272"/>
    </row>
    <row r="15" s="1" customFormat="1" ht="15" customHeight="1">
      <c r="B15" s="275"/>
      <c r="C15" s="276"/>
      <c r="D15" s="274" t="s">
        <v>788</v>
      </c>
      <c r="E15" s="274"/>
      <c r="F15" s="274"/>
      <c r="G15" s="274"/>
      <c r="H15" s="274"/>
      <c r="I15" s="274"/>
      <c r="J15" s="274"/>
      <c r="K15" s="272"/>
    </row>
    <row r="16" s="1" customFormat="1" ht="15" customHeight="1">
      <c r="B16" s="275"/>
      <c r="C16" s="276"/>
      <c r="D16" s="274" t="s">
        <v>789</v>
      </c>
      <c r="E16" s="274"/>
      <c r="F16" s="274"/>
      <c r="G16" s="274"/>
      <c r="H16" s="274"/>
      <c r="I16" s="274"/>
      <c r="J16" s="274"/>
      <c r="K16" s="272"/>
    </row>
    <row r="17" s="1" customFormat="1" ht="15" customHeight="1">
      <c r="B17" s="275"/>
      <c r="C17" s="276"/>
      <c r="D17" s="274" t="s">
        <v>790</v>
      </c>
      <c r="E17" s="274"/>
      <c r="F17" s="274"/>
      <c r="G17" s="274"/>
      <c r="H17" s="274"/>
      <c r="I17" s="274"/>
      <c r="J17" s="274"/>
      <c r="K17" s="272"/>
    </row>
    <row r="18" s="1" customFormat="1" ht="15" customHeight="1">
      <c r="B18" s="275"/>
      <c r="C18" s="276"/>
      <c r="D18" s="276"/>
      <c r="E18" s="278" t="s">
        <v>83</v>
      </c>
      <c r="F18" s="274" t="s">
        <v>791</v>
      </c>
      <c r="G18" s="274"/>
      <c r="H18" s="274"/>
      <c r="I18" s="274"/>
      <c r="J18" s="274"/>
      <c r="K18" s="272"/>
    </row>
    <row r="19" s="1" customFormat="1" ht="15" customHeight="1">
      <c r="B19" s="275"/>
      <c r="C19" s="276"/>
      <c r="D19" s="276"/>
      <c r="E19" s="278" t="s">
        <v>792</v>
      </c>
      <c r="F19" s="274" t="s">
        <v>793</v>
      </c>
      <c r="G19" s="274"/>
      <c r="H19" s="274"/>
      <c r="I19" s="274"/>
      <c r="J19" s="274"/>
      <c r="K19" s="272"/>
    </row>
    <row r="20" s="1" customFormat="1" ht="15" customHeight="1">
      <c r="B20" s="275"/>
      <c r="C20" s="276"/>
      <c r="D20" s="276"/>
      <c r="E20" s="278" t="s">
        <v>794</v>
      </c>
      <c r="F20" s="274" t="s">
        <v>795</v>
      </c>
      <c r="G20" s="274"/>
      <c r="H20" s="274"/>
      <c r="I20" s="274"/>
      <c r="J20" s="274"/>
      <c r="K20" s="272"/>
    </row>
    <row r="21" s="1" customFormat="1" ht="15" customHeight="1">
      <c r="B21" s="275"/>
      <c r="C21" s="276"/>
      <c r="D21" s="276"/>
      <c r="E21" s="278" t="s">
        <v>796</v>
      </c>
      <c r="F21" s="274" t="s">
        <v>797</v>
      </c>
      <c r="G21" s="274"/>
      <c r="H21" s="274"/>
      <c r="I21" s="274"/>
      <c r="J21" s="274"/>
      <c r="K21" s="272"/>
    </row>
    <row r="22" s="1" customFormat="1" ht="15" customHeight="1">
      <c r="B22" s="275"/>
      <c r="C22" s="276"/>
      <c r="D22" s="276"/>
      <c r="E22" s="278" t="s">
        <v>798</v>
      </c>
      <c r="F22" s="274" t="s">
        <v>799</v>
      </c>
      <c r="G22" s="274"/>
      <c r="H22" s="274"/>
      <c r="I22" s="274"/>
      <c r="J22" s="274"/>
      <c r="K22" s="272"/>
    </row>
    <row r="23" s="1" customFormat="1" ht="15" customHeight="1">
      <c r="B23" s="275"/>
      <c r="C23" s="276"/>
      <c r="D23" s="276"/>
      <c r="E23" s="278" t="s">
        <v>800</v>
      </c>
      <c r="F23" s="274" t="s">
        <v>801</v>
      </c>
      <c r="G23" s="274"/>
      <c r="H23" s="274"/>
      <c r="I23" s="274"/>
      <c r="J23" s="274"/>
      <c r="K23" s="272"/>
    </row>
    <row r="24" s="1" customFormat="1" ht="12.75" customHeight="1">
      <c r="B24" s="275"/>
      <c r="C24" s="276"/>
      <c r="D24" s="276"/>
      <c r="E24" s="276"/>
      <c r="F24" s="276"/>
      <c r="G24" s="276"/>
      <c r="H24" s="276"/>
      <c r="I24" s="276"/>
      <c r="J24" s="276"/>
      <c r="K24" s="272"/>
    </row>
    <row r="25" s="1" customFormat="1" ht="15" customHeight="1">
      <c r="B25" s="275"/>
      <c r="C25" s="274" t="s">
        <v>802</v>
      </c>
      <c r="D25" s="274"/>
      <c r="E25" s="274"/>
      <c r="F25" s="274"/>
      <c r="G25" s="274"/>
      <c r="H25" s="274"/>
      <c r="I25" s="274"/>
      <c r="J25" s="274"/>
      <c r="K25" s="272"/>
    </row>
    <row r="26" s="1" customFormat="1" ht="15" customHeight="1">
      <c r="B26" s="275"/>
      <c r="C26" s="274" t="s">
        <v>803</v>
      </c>
      <c r="D26" s="274"/>
      <c r="E26" s="274"/>
      <c r="F26" s="274"/>
      <c r="G26" s="274"/>
      <c r="H26" s="274"/>
      <c r="I26" s="274"/>
      <c r="J26" s="274"/>
      <c r="K26" s="272"/>
    </row>
    <row r="27" s="1" customFormat="1" ht="15" customHeight="1">
      <c r="B27" s="275"/>
      <c r="C27" s="274"/>
      <c r="D27" s="274" t="s">
        <v>804</v>
      </c>
      <c r="E27" s="274"/>
      <c r="F27" s="274"/>
      <c r="G27" s="274"/>
      <c r="H27" s="274"/>
      <c r="I27" s="274"/>
      <c r="J27" s="274"/>
      <c r="K27" s="272"/>
    </row>
    <row r="28" s="1" customFormat="1" ht="15" customHeight="1">
      <c r="B28" s="275"/>
      <c r="C28" s="276"/>
      <c r="D28" s="274" t="s">
        <v>805</v>
      </c>
      <c r="E28" s="274"/>
      <c r="F28" s="274"/>
      <c r="G28" s="274"/>
      <c r="H28" s="274"/>
      <c r="I28" s="274"/>
      <c r="J28" s="274"/>
      <c r="K28" s="272"/>
    </row>
    <row r="29" s="1" customFormat="1" ht="12.75" customHeight="1">
      <c r="B29" s="275"/>
      <c r="C29" s="276"/>
      <c r="D29" s="276"/>
      <c r="E29" s="276"/>
      <c r="F29" s="276"/>
      <c r="G29" s="276"/>
      <c r="H29" s="276"/>
      <c r="I29" s="276"/>
      <c r="J29" s="276"/>
      <c r="K29" s="272"/>
    </row>
    <row r="30" s="1" customFormat="1" ht="15" customHeight="1">
      <c r="B30" s="275"/>
      <c r="C30" s="276"/>
      <c r="D30" s="274" t="s">
        <v>806</v>
      </c>
      <c r="E30" s="274"/>
      <c r="F30" s="274"/>
      <c r="G30" s="274"/>
      <c r="H30" s="274"/>
      <c r="I30" s="274"/>
      <c r="J30" s="274"/>
      <c r="K30" s="272"/>
    </row>
    <row r="31" s="1" customFormat="1" ht="15" customHeight="1">
      <c r="B31" s="275"/>
      <c r="C31" s="276"/>
      <c r="D31" s="274" t="s">
        <v>807</v>
      </c>
      <c r="E31" s="274"/>
      <c r="F31" s="274"/>
      <c r="G31" s="274"/>
      <c r="H31" s="274"/>
      <c r="I31" s="274"/>
      <c r="J31" s="274"/>
      <c r="K31" s="272"/>
    </row>
    <row r="32" s="1" customFormat="1" ht="12.75" customHeight="1">
      <c r="B32" s="275"/>
      <c r="C32" s="276"/>
      <c r="D32" s="276"/>
      <c r="E32" s="276"/>
      <c r="F32" s="276"/>
      <c r="G32" s="276"/>
      <c r="H32" s="276"/>
      <c r="I32" s="276"/>
      <c r="J32" s="276"/>
      <c r="K32" s="272"/>
    </row>
    <row r="33" s="1" customFormat="1" ht="15" customHeight="1">
      <c r="B33" s="275"/>
      <c r="C33" s="276"/>
      <c r="D33" s="274" t="s">
        <v>808</v>
      </c>
      <c r="E33" s="274"/>
      <c r="F33" s="274"/>
      <c r="G33" s="274"/>
      <c r="H33" s="274"/>
      <c r="I33" s="274"/>
      <c r="J33" s="274"/>
      <c r="K33" s="272"/>
    </row>
    <row r="34" s="1" customFormat="1" ht="15" customHeight="1">
      <c r="B34" s="275"/>
      <c r="C34" s="276"/>
      <c r="D34" s="274" t="s">
        <v>809</v>
      </c>
      <c r="E34" s="274"/>
      <c r="F34" s="274"/>
      <c r="G34" s="274"/>
      <c r="H34" s="274"/>
      <c r="I34" s="274"/>
      <c r="J34" s="274"/>
      <c r="K34" s="272"/>
    </row>
    <row r="35" s="1" customFormat="1" ht="15" customHeight="1">
      <c r="B35" s="275"/>
      <c r="C35" s="276"/>
      <c r="D35" s="274" t="s">
        <v>810</v>
      </c>
      <c r="E35" s="274"/>
      <c r="F35" s="274"/>
      <c r="G35" s="274"/>
      <c r="H35" s="274"/>
      <c r="I35" s="274"/>
      <c r="J35" s="274"/>
      <c r="K35" s="272"/>
    </row>
    <row r="36" s="1" customFormat="1" ht="15" customHeight="1">
      <c r="B36" s="275"/>
      <c r="C36" s="276"/>
      <c r="D36" s="274"/>
      <c r="E36" s="277" t="s">
        <v>120</v>
      </c>
      <c r="F36" s="274"/>
      <c r="G36" s="274" t="s">
        <v>811</v>
      </c>
      <c r="H36" s="274"/>
      <c r="I36" s="274"/>
      <c r="J36" s="274"/>
      <c r="K36" s="272"/>
    </row>
    <row r="37" s="1" customFormat="1" ht="30.75" customHeight="1">
      <c r="B37" s="275"/>
      <c r="C37" s="276"/>
      <c r="D37" s="274"/>
      <c r="E37" s="277" t="s">
        <v>812</v>
      </c>
      <c r="F37" s="274"/>
      <c r="G37" s="274" t="s">
        <v>813</v>
      </c>
      <c r="H37" s="274"/>
      <c r="I37" s="274"/>
      <c r="J37" s="274"/>
      <c r="K37" s="272"/>
    </row>
    <row r="38" s="1" customFormat="1" ht="15" customHeight="1">
      <c r="B38" s="275"/>
      <c r="C38" s="276"/>
      <c r="D38" s="274"/>
      <c r="E38" s="277" t="s">
        <v>55</v>
      </c>
      <c r="F38" s="274"/>
      <c r="G38" s="274" t="s">
        <v>814</v>
      </c>
      <c r="H38" s="274"/>
      <c r="I38" s="274"/>
      <c r="J38" s="274"/>
      <c r="K38" s="272"/>
    </row>
    <row r="39" s="1" customFormat="1" ht="15" customHeight="1">
      <c r="B39" s="275"/>
      <c r="C39" s="276"/>
      <c r="D39" s="274"/>
      <c r="E39" s="277" t="s">
        <v>56</v>
      </c>
      <c r="F39" s="274"/>
      <c r="G39" s="274" t="s">
        <v>815</v>
      </c>
      <c r="H39" s="274"/>
      <c r="I39" s="274"/>
      <c r="J39" s="274"/>
      <c r="K39" s="272"/>
    </row>
    <row r="40" s="1" customFormat="1" ht="15" customHeight="1">
      <c r="B40" s="275"/>
      <c r="C40" s="276"/>
      <c r="D40" s="274"/>
      <c r="E40" s="277" t="s">
        <v>121</v>
      </c>
      <c r="F40" s="274"/>
      <c r="G40" s="274" t="s">
        <v>816</v>
      </c>
      <c r="H40" s="274"/>
      <c r="I40" s="274"/>
      <c r="J40" s="274"/>
      <c r="K40" s="272"/>
    </row>
    <row r="41" s="1" customFormat="1" ht="15" customHeight="1">
      <c r="B41" s="275"/>
      <c r="C41" s="276"/>
      <c r="D41" s="274"/>
      <c r="E41" s="277" t="s">
        <v>122</v>
      </c>
      <c r="F41" s="274"/>
      <c r="G41" s="274" t="s">
        <v>817</v>
      </c>
      <c r="H41" s="274"/>
      <c r="I41" s="274"/>
      <c r="J41" s="274"/>
      <c r="K41" s="272"/>
    </row>
    <row r="42" s="1" customFormat="1" ht="15" customHeight="1">
      <c r="B42" s="275"/>
      <c r="C42" s="276"/>
      <c r="D42" s="274"/>
      <c r="E42" s="277" t="s">
        <v>818</v>
      </c>
      <c r="F42" s="274"/>
      <c r="G42" s="274" t="s">
        <v>819</v>
      </c>
      <c r="H42" s="274"/>
      <c r="I42" s="274"/>
      <c r="J42" s="274"/>
      <c r="K42" s="272"/>
    </row>
    <row r="43" s="1" customFormat="1" ht="15" customHeight="1">
      <c r="B43" s="275"/>
      <c r="C43" s="276"/>
      <c r="D43" s="274"/>
      <c r="E43" s="277"/>
      <c r="F43" s="274"/>
      <c r="G43" s="274" t="s">
        <v>820</v>
      </c>
      <c r="H43" s="274"/>
      <c r="I43" s="274"/>
      <c r="J43" s="274"/>
      <c r="K43" s="272"/>
    </row>
    <row r="44" s="1" customFormat="1" ht="15" customHeight="1">
      <c r="B44" s="275"/>
      <c r="C44" s="276"/>
      <c r="D44" s="274"/>
      <c r="E44" s="277" t="s">
        <v>821</v>
      </c>
      <c r="F44" s="274"/>
      <c r="G44" s="274" t="s">
        <v>822</v>
      </c>
      <c r="H44" s="274"/>
      <c r="I44" s="274"/>
      <c r="J44" s="274"/>
      <c r="K44" s="272"/>
    </row>
    <row r="45" s="1" customFormat="1" ht="15" customHeight="1">
      <c r="B45" s="275"/>
      <c r="C45" s="276"/>
      <c r="D45" s="274"/>
      <c r="E45" s="277" t="s">
        <v>125</v>
      </c>
      <c r="F45" s="274"/>
      <c r="G45" s="274" t="s">
        <v>823</v>
      </c>
      <c r="H45" s="274"/>
      <c r="I45" s="274"/>
      <c r="J45" s="274"/>
      <c r="K45" s="272"/>
    </row>
    <row r="46" s="1" customFormat="1" ht="12.75" customHeight="1">
      <c r="B46" s="275"/>
      <c r="C46" s="276"/>
      <c r="D46" s="274"/>
      <c r="E46" s="274"/>
      <c r="F46" s="274"/>
      <c r="G46" s="274"/>
      <c r="H46" s="274"/>
      <c r="I46" s="274"/>
      <c r="J46" s="274"/>
      <c r="K46" s="272"/>
    </row>
    <row r="47" s="1" customFormat="1" ht="15" customHeight="1">
      <c r="B47" s="275"/>
      <c r="C47" s="276"/>
      <c r="D47" s="274" t="s">
        <v>824</v>
      </c>
      <c r="E47" s="274"/>
      <c r="F47" s="274"/>
      <c r="G47" s="274"/>
      <c r="H47" s="274"/>
      <c r="I47" s="274"/>
      <c r="J47" s="274"/>
      <c r="K47" s="272"/>
    </row>
    <row r="48" s="1" customFormat="1" ht="15" customHeight="1">
      <c r="B48" s="275"/>
      <c r="C48" s="276"/>
      <c r="D48" s="276"/>
      <c r="E48" s="274" t="s">
        <v>825</v>
      </c>
      <c r="F48" s="274"/>
      <c r="G48" s="274"/>
      <c r="H48" s="274"/>
      <c r="I48" s="274"/>
      <c r="J48" s="274"/>
      <c r="K48" s="272"/>
    </row>
    <row r="49" s="1" customFormat="1" ht="15" customHeight="1">
      <c r="B49" s="275"/>
      <c r="C49" s="276"/>
      <c r="D49" s="276"/>
      <c r="E49" s="274" t="s">
        <v>826</v>
      </c>
      <c r="F49" s="274"/>
      <c r="G49" s="274"/>
      <c r="H49" s="274"/>
      <c r="I49" s="274"/>
      <c r="J49" s="274"/>
      <c r="K49" s="272"/>
    </row>
    <row r="50" s="1" customFormat="1" ht="15" customHeight="1">
      <c r="B50" s="275"/>
      <c r="C50" s="276"/>
      <c r="D50" s="276"/>
      <c r="E50" s="274" t="s">
        <v>827</v>
      </c>
      <c r="F50" s="274"/>
      <c r="G50" s="274"/>
      <c r="H50" s="274"/>
      <c r="I50" s="274"/>
      <c r="J50" s="274"/>
      <c r="K50" s="272"/>
    </row>
    <row r="51" s="1" customFormat="1" ht="15" customHeight="1">
      <c r="B51" s="275"/>
      <c r="C51" s="276"/>
      <c r="D51" s="274" t="s">
        <v>828</v>
      </c>
      <c r="E51" s="274"/>
      <c r="F51" s="274"/>
      <c r="G51" s="274"/>
      <c r="H51" s="274"/>
      <c r="I51" s="274"/>
      <c r="J51" s="274"/>
      <c r="K51" s="272"/>
    </row>
    <row r="52" s="1" customFormat="1" ht="25.5" customHeight="1">
      <c r="B52" s="270"/>
      <c r="C52" s="271" t="s">
        <v>829</v>
      </c>
      <c r="D52" s="271"/>
      <c r="E52" s="271"/>
      <c r="F52" s="271"/>
      <c r="G52" s="271"/>
      <c r="H52" s="271"/>
      <c r="I52" s="271"/>
      <c r="J52" s="271"/>
      <c r="K52" s="272"/>
    </row>
    <row r="53" s="1" customFormat="1" ht="5.25" customHeight="1">
      <c r="B53" s="270"/>
      <c r="C53" s="273"/>
      <c r="D53" s="273"/>
      <c r="E53" s="273"/>
      <c r="F53" s="273"/>
      <c r="G53" s="273"/>
      <c r="H53" s="273"/>
      <c r="I53" s="273"/>
      <c r="J53" s="273"/>
      <c r="K53" s="272"/>
    </row>
    <row r="54" s="1" customFormat="1" ht="15" customHeight="1">
      <c r="B54" s="270"/>
      <c r="C54" s="274" t="s">
        <v>830</v>
      </c>
      <c r="D54" s="274"/>
      <c r="E54" s="274"/>
      <c r="F54" s="274"/>
      <c r="G54" s="274"/>
      <c r="H54" s="274"/>
      <c r="I54" s="274"/>
      <c r="J54" s="274"/>
      <c r="K54" s="272"/>
    </row>
    <row r="55" s="1" customFormat="1" ht="15" customHeight="1">
      <c r="B55" s="270"/>
      <c r="C55" s="274" t="s">
        <v>831</v>
      </c>
      <c r="D55" s="274"/>
      <c r="E55" s="274"/>
      <c r="F55" s="274"/>
      <c r="G55" s="274"/>
      <c r="H55" s="274"/>
      <c r="I55" s="274"/>
      <c r="J55" s="274"/>
      <c r="K55" s="272"/>
    </row>
    <row r="56" s="1" customFormat="1" ht="12.75" customHeight="1">
      <c r="B56" s="270"/>
      <c r="C56" s="274"/>
      <c r="D56" s="274"/>
      <c r="E56" s="274"/>
      <c r="F56" s="274"/>
      <c r="G56" s="274"/>
      <c r="H56" s="274"/>
      <c r="I56" s="274"/>
      <c r="J56" s="274"/>
      <c r="K56" s="272"/>
    </row>
    <row r="57" s="1" customFormat="1" ht="15" customHeight="1">
      <c r="B57" s="270"/>
      <c r="C57" s="274" t="s">
        <v>832</v>
      </c>
      <c r="D57" s="274"/>
      <c r="E57" s="274"/>
      <c r="F57" s="274"/>
      <c r="G57" s="274"/>
      <c r="H57" s="274"/>
      <c r="I57" s="274"/>
      <c r="J57" s="274"/>
      <c r="K57" s="272"/>
    </row>
    <row r="58" s="1" customFormat="1" ht="15" customHeight="1">
      <c r="B58" s="270"/>
      <c r="C58" s="276"/>
      <c r="D58" s="274" t="s">
        <v>833</v>
      </c>
      <c r="E58" s="274"/>
      <c r="F58" s="274"/>
      <c r="G58" s="274"/>
      <c r="H58" s="274"/>
      <c r="I58" s="274"/>
      <c r="J58" s="274"/>
      <c r="K58" s="272"/>
    </row>
    <row r="59" s="1" customFormat="1" ht="15" customHeight="1">
      <c r="B59" s="270"/>
      <c r="C59" s="276"/>
      <c r="D59" s="274" t="s">
        <v>834</v>
      </c>
      <c r="E59" s="274"/>
      <c r="F59" s="274"/>
      <c r="G59" s="274"/>
      <c r="H59" s="274"/>
      <c r="I59" s="274"/>
      <c r="J59" s="274"/>
      <c r="K59" s="272"/>
    </row>
    <row r="60" s="1" customFormat="1" ht="15" customHeight="1">
      <c r="B60" s="270"/>
      <c r="C60" s="276"/>
      <c r="D60" s="274" t="s">
        <v>835</v>
      </c>
      <c r="E60" s="274"/>
      <c r="F60" s="274"/>
      <c r="G60" s="274"/>
      <c r="H60" s="274"/>
      <c r="I60" s="274"/>
      <c r="J60" s="274"/>
      <c r="K60" s="272"/>
    </row>
    <row r="61" s="1" customFormat="1" ht="15" customHeight="1">
      <c r="B61" s="270"/>
      <c r="C61" s="276"/>
      <c r="D61" s="274" t="s">
        <v>836</v>
      </c>
      <c r="E61" s="274"/>
      <c r="F61" s="274"/>
      <c r="G61" s="274"/>
      <c r="H61" s="274"/>
      <c r="I61" s="274"/>
      <c r="J61" s="274"/>
      <c r="K61" s="272"/>
    </row>
    <row r="62" s="1" customFormat="1" ht="15" customHeight="1">
      <c r="B62" s="270"/>
      <c r="C62" s="276"/>
      <c r="D62" s="279" t="s">
        <v>837</v>
      </c>
      <c r="E62" s="279"/>
      <c r="F62" s="279"/>
      <c r="G62" s="279"/>
      <c r="H62" s="279"/>
      <c r="I62" s="279"/>
      <c r="J62" s="279"/>
      <c r="K62" s="272"/>
    </row>
    <row r="63" s="1" customFormat="1" ht="15" customHeight="1">
      <c r="B63" s="270"/>
      <c r="C63" s="276"/>
      <c r="D63" s="274" t="s">
        <v>838</v>
      </c>
      <c r="E63" s="274"/>
      <c r="F63" s="274"/>
      <c r="G63" s="274"/>
      <c r="H63" s="274"/>
      <c r="I63" s="274"/>
      <c r="J63" s="274"/>
      <c r="K63" s="272"/>
    </row>
    <row r="64" s="1" customFormat="1" ht="12.75" customHeight="1">
      <c r="B64" s="270"/>
      <c r="C64" s="276"/>
      <c r="D64" s="276"/>
      <c r="E64" s="280"/>
      <c r="F64" s="276"/>
      <c r="G64" s="276"/>
      <c r="H64" s="276"/>
      <c r="I64" s="276"/>
      <c r="J64" s="276"/>
      <c r="K64" s="272"/>
    </row>
    <row r="65" s="1" customFormat="1" ht="15" customHeight="1">
      <c r="B65" s="270"/>
      <c r="C65" s="276"/>
      <c r="D65" s="274" t="s">
        <v>839</v>
      </c>
      <c r="E65" s="274"/>
      <c r="F65" s="274"/>
      <c r="G65" s="274"/>
      <c r="H65" s="274"/>
      <c r="I65" s="274"/>
      <c r="J65" s="274"/>
      <c r="K65" s="272"/>
    </row>
    <row r="66" s="1" customFormat="1" ht="15" customHeight="1">
      <c r="B66" s="270"/>
      <c r="C66" s="276"/>
      <c r="D66" s="279" t="s">
        <v>840</v>
      </c>
      <c r="E66" s="279"/>
      <c r="F66" s="279"/>
      <c r="G66" s="279"/>
      <c r="H66" s="279"/>
      <c r="I66" s="279"/>
      <c r="J66" s="279"/>
      <c r="K66" s="272"/>
    </row>
    <row r="67" s="1" customFormat="1" ht="15" customHeight="1">
      <c r="B67" s="270"/>
      <c r="C67" s="276"/>
      <c r="D67" s="274" t="s">
        <v>841</v>
      </c>
      <c r="E67" s="274"/>
      <c r="F67" s="274"/>
      <c r="G67" s="274"/>
      <c r="H67" s="274"/>
      <c r="I67" s="274"/>
      <c r="J67" s="274"/>
      <c r="K67" s="272"/>
    </row>
    <row r="68" s="1" customFormat="1" ht="15" customHeight="1">
      <c r="B68" s="270"/>
      <c r="C68" s="276"/>
      <c r="D68" s="274" t="s">
        <v>842</v>
      </c>
      <c r="E68" s="274"/>
      <c r="F68" s="274"/>
      <c r="G68" s="274"/>
      <c r="H68" s="274"/>
      <c r="I68" s="274"/>
      <c r="J68" s="274"/>
      <c r="K68" s="272"/>
    </row>
    <row r="69" s="1" customFormat="1" ht="15" customHeight="1">
      <c r="B69" s="270"/>
      <c r="C69" s="276"/>
      <c r="D69" s="274" t="s">
        <v>843</v>
      </c>
      <c r="E69" s="274"/>
      <c r="F69" s="274"/>
      <c r="G69" s="274"/>
      <c r="H69" s="274"/>
      <c r="I69" s="274"/>
      <c r="J69" s="274"/>
      <c r="K69" s="272"/>
    </row>
    <row r="70" s="1" customFormat="1" ht="15" customHeight="1">
      <c r="B70" s="270"/>
      <c r="C70" s="276"/>
      <c r="D70" s="274" t="s">
        <v>844</v>
      </c>
      <c r="E70" s="274"/>
      <c r="F70" s="274"/>
      <c r="G70" s="274"/>
      <c r="H70" s="274"/>
      <c r="I70" s="274"/>
      <c r="J70" s="274"/>
      <c r="K70" s="272"/>
    </row>
    <row r="71" s="1" customFormat="1" ht="12.75" customHeight="1">
      <c r="B71" s="281"/>
      <c r="C71" s="282"/>
      <c r="D71" s="282"/>
      <c r="E71" s="282"/>
      <c r="F71" s="282"/>
      <c r="G71" s="282"/>
      <c r="H71" s="282"/>
      <c r="I71" s="282"/>
      <c r="J71" s="282"/>
      <c r="K71" s="283"/>
    </row>
    <row r="72" s="1" customFormat="1" ht="18.75" customHeight="1">
      <c r="B72" s="284"/>
      <c r="C72" s="284"/>
      <c r="D72" s="284"/>
      <c r="E72" s="284"/>
      <c r="F72" s="284"/>
      <c r="G72" s="284"/>
      <c r="H72" s="284"/>
      <c r="I72" s="284"/>
      <c r="J72" s="284"/>
      <c r="K72" s="285"/>
    </row>
    <row r="73" s="1" customFormat="1" ht="18.75" customHeight="1">
      <c r="B73" s="285"/>
      <c r="C73" s="285"/>
      <c r="D73" s="285"/>
      <c r="E73" s="285"/>
      <c r="F73" s="285"/>
      <c r="G73" s="285"/>
      <c r="H73" s="285"/>
      <c r="I73" s="285"/>
      <c r="J73" s="285"/>
      <c r="K73" s="285"/>
    </row>
    <row r="74" s="1" customFormat="1" ht="7.5" customHeight="1">
      <c r="B74" s="286"/>
      <c r="C74" s="287"/>
      <c r="D74" s="287"/>
      <c r="E74" s="287"/>
      <c r="F74" s="287"/>
      <c r="G74" s="287"/>
      <c r="H74" s="287"/>
      <c r="I74" s="287"/>
      <c r="J74" s="287"/>
      <c r="K74" s="288"/>
    </row>
    <row r="75" s="1" customFormat="1" ht="45" customHeight="1">
      <c r="B75" s="289"/>
      <c r="C75" s="290" t="s">
        <v>845</v>
      </c>
      <c r="D75" s="290"/>
      <c r="E75" s="290"/>
      <c r="F75" s="290"/>
      <c r="G75" s="290"/>
      <c r="H75" s="290"/>
      <c r="I75" s="290"/>
      <c r="J75" s="290"/>
      <c r="K75" s="291"/>
    </row>
    <row r="76" s="1" customFormat="1" ht="17.25" customHeight="1">
      <c r="B76" s="289"/>
      <c r="C76" s="292" t="s">
        <v>846</v>
      </c>
      <c r="D76" s="292"/>
      <c r="E76" s="292"/>
      <c r="F76" s="292" t="s">
        <v>847</v>
      </c>
      <c r="G76" s="293"/>
      <c r="H76" s="292" t="s">
        <v>56</v>
      </c>
      <c r="I76" s="292" t="s">
        <v>59</v>
      </c>
      <c r="J76" s="292" t="s">
        <v>848</v>
      </c>
      <c r="K76" s="291"/>
    </row>
    <row r="77" s="1" customFormat="1" ht="17.25" customHeight="1">
      <c r="B77" s="289"/>
      <c r="C77" s="294" t="s">
        <v>849</v>
      </c>
      <c r="D77" s="294"/>
      <c r="E77" s="294"/>
      <c r="F77" s="295" t="s">
        <v>850</v>
      </c>
      <c r="G77" s="296"/>
      <c r="H77" s="294"/>
      <c r="I77" s="294"/>
      <c r="J77" s="294" t="s">
        <v>851</v>
      </c>
      <c r="K77" s="291"/>
    </row>
    <row r="78" s="1" customFormat="1" ht="5.25" customHeight="1">
      <c r="B78" s="289"/>
      <c r="C78" s="297"/>
      <c r="D78" s="297"/>
      <c r="E78" s="297"/>
      <c r="F78" s="297"/>
      <c r="G78" s="298"/>
      <c r="H78" s="297"/>
      <c r="I78" s="297"/>
      <c r="J78" s="297"/>
      <c r="K78" s="291"/>
    </row>
    <row r="79" s="1" customFormat="1" ht="15" customHeight="1">
      <c r="B79" s="289"/>
      <c r="C79" s="277" t="s">
        <v>55</v>
      </c>
      <c r="D79" s="299"/>
      <c r="E79" s="299"/>
      <c r="F79" s="300" t="s">
        <v>852</v>
      </c>
      <c r="G79" s="301"/>
      <c r="H79" s="277" t="s">
        <v>853</v>
      </c>
      <c r="I79" s="277" t="s">
        <v>854</v>
      </c>
      <c r="J79" s="277">
        <v>20</v>
      </c>
      <c r="K79" s="291"/>
    </row>
    <row r="80" s="1" customFormat="1" ht="15" customHeight="1">
      <c r="B80" s="289"/>
      <c r="C80" s="277" t="s">
        <v>855</v>
      </c>
      <c r="D80" s="277"/>
      <c r="E80" s="277"/>
      <c r="F80" s="300" t="s">
        <v>852</v>
      </c>
      <c r="G80" s="301"/>
      <c r="H80" s="277" t="s">
        <v>856</v>
      </c>
      <c r="I80" s="277" t="s">
        <v>854</v>
      </c>
      <c r="J80" s="277">
        <v>120</v>
      </c>
      <c r="K80" s="291"/>
    </row>
    <row r="81" s="1" customFormat="1" ht="15" customHeight="1">
      <c r="B81" s="302"/>
      <c r="C81" s="277" t="s">
        <v>857</v>
      </c>
      <c r="D81" s="277"/>
      <c r="E81" s="277"/>
      <c r="F81" s="300" t="s">
        <v>858</v>
      </c>
      <c r="G81" s="301"/>
      <c r="H81" s="277" t="s">
        <v>859</v>
      </c>
      <c r="I81" s="277" t="s">
        <v>854</v>
      </c>
      <c r="J81" s="277">
        <v>50</v>
      </c>
      <c r="K81" s="291"/>
    </row>
    <row r="82" s="1" customFormat="1" ht="15" customHeight="1">
      <c r="B82" s="302"/>
      <c r="C82" s="277" t="s">
        <v>860</v>
      </c>
      <c r="D82" s="277"/>
      <c r="E82" s="277"/>
      <c r="F82" s="300" t="s">
        <v>852</v>
      </c>
      <c r="G82" s="301"/>
      <c r="H82" s="277" t="s">
        <v>861</v>
      </c>
      <c r="I82" s="277" t="s">
        <v>862</v>
      </c>
      <c r="J82" s="277"/>
      <c r="K82" s="291"/>
    </row>
    <row r="83" s="1" customFormat="1" ht="15" customHeight="1">
      <c r="B83" s="302"/>
      <c r="C83" s="303" t="s">
        <v>863</v>
      </c>
      <c r="D83" s="303"/>
      <c r="E83" s="303"/>
      <c r="F83" s="304" t="s">
        <v>858</v>
      </c>
      <c r="G83" s="303"/>
      <c r="H83" s="303" t="s">
        <v>864</v>
      </c>
      <c r="I83" s="303" t="s">
        <v>854</v>
      </c>
      <c r="J83" s="303">
        <v>15</v>
      </c>
      <c r="K83" s="291"/>
    </row>
    <row r="84" s="1" customFormat="1" ht="15" customHeight="1">
      <c r="B84" s="302"/>
      <c r="C84" s="303" t="s">
        <v>865</v>
      </c>
      <c r="D84" s="303"/>
      <c r="E84" s="303"/>
      <c r="F84" s="304" t="s">
        <v>858</v>
      </c>
      <c r="G84" s="303"/>
      <c r="H84" s="303" t="s">
        <v>866</v>
      </c>
      <c r="I84" s="303" t="s">
        <v>854</v>
      </c>
      <c r="J84" s="303">
        <v>15</v>
      </c>
      <c r="K84" s="291"/>
    </row>
    <row r="85" s="1" customFormat="1" ht="15" customHeight="1">
      <c r="B85" s="302"/>
      <c r="C85" s="303" t="s">
        <v>867</v>
      </c>
      <c r="D85" s="303"/>
      <c r="E85" s="303"/>
      <c r="F85" s="304" t="s">
        <v>858</v>
      </c>
      <c r="G85" s="303"/>
      <c r="H85" s="303" t="s">
        <v>868</v>
      </c>
      <c r="I85" s="303" t="s">
        <v>854</v>
      </c>
      <c r="J85" s="303">
        <v>20</v>
      </c>
      <c r="K85" s="291"/>
    </row>
    <row r="86" s="1" customFormat="1" ht="15" customHeight="1">
      <c r="B86" s="302"/>
      <c r="C86" s="303" t="s">
        <v>869</v>
      </c>
      <c r="D86" s="303"/>
      <c r="E86" s="303"/>
      <c r="F86" s="304" t="s">
        <v>858</v>
      </c>
      <c r="G86" s="303"/>
      <c r="H86" s="303" t="s">
        <v>870</v>
      </c>
      <c r="I86" s="303" t="s">
        <v>854</v>
      </c>
      <c r="J86" s="303">
        <v>20</v>
      </c>
      <c r="K86" s="291"/>
    </row>
    <row r="87" s="1" customFormat="1" ht="15" customHeight="1">
      <c r="B87" s="302"/>
      <c r="C87" s="277" t="s">
        <v>871</v>
      </c>
      <c r="D87" s="277"/>
      <c r="E87" s="277"/>
      <c r="F87" s="300" t="s">
        <v>858</v>
      </c>
      <c r="G87" s="301"/>
      <c r="H87" s="277" t="s">
        <v>872</v>
      </c>
      <c r="I87" s="277" t="s">
        <v>854</v>
      </c>
      <c r="J87" s="277">
        <v>50</v>
      </c>
      <c r="K87" s="291"/>
    </row>
    <row r="88" s="1" customFormat="1" ht="15" customHeight="1">
      <c r="B88" s="302"/>
      <c r="C88" s="277" t="s">
        <v>873</v>
      </c>
      <c r="D88" s="277"/>
      <c r="E88" s="277"/>
      <c r="F88" s="300" t="s">
        <v>858</v>
      </c>
      <c r="G88" s="301"/>
      <c r="H88" s="277" t="s">
        <v>874</v>
      </c>
      <c r="I88" s="277" t="s">
        <v>854</v>
      </c>
      <c r="J88" s="277">
        <v>20</v>
      </c>
      <c r="K88" s="291"/>
    </row>
    <row r="89" s="1" customFormat="1" ht="15" customHeight="1">
      <c r="B89" s="302"/>
      <c r="C89" s="277" t="s">
        <v>875</v>
      </c>
      <c r="D89" s="277"/>
      <c r="E89" s="277"/>
      <c r="F89" s="300" t="s">
        <v>858</v>
      </c>
      <c r="G89" s="301"/>
      <c r="H89" s="277" t="s">
        <v>876</v>
      </c>
      <c r="I89" s="277" t="s">
        <v>854</v>
      </c>
      <c r="J89" s="277">
        <v>20</v>
      </c>
      <c r="K89" s="291"/>
    </row>
    <row r="90" s="1" customFormat="1" ht="15" customHeight="1">
      <c r="B90" s="302"/>
      <c r="C90" s="277" t="s">
        <v>877</v>
      </c>
      <c r="D90" s="277"/>
      <c r="E90" s="277"/>
      <c r="F90" s="300" t="s">
        <v>858</v>
      </c>
      <c r="G90" s="301"/>
      <c r="H90" s="277" t="s">
        <v>878</v>
      </c>
      <c r="I90" s="277" t="s">
        <v>854</v>
      </c>
      <c r="J90" s="277">
        <v>50</v>
      </c>
      <c r="K90" s="291"/>
    </row>
    <row r="91" s="1" customFormat="1" ht="15" customHeight="1">
      <c r="B91" s="302"/>
      <c r="C91" s="277" t="s">
        <v>879</v>
      </c>
      <c r="D91" s="277"/>
      <c r="E91" s="277"/>
      <c r="F91" s="300" t="s">
        <v>858</v>
      </c>
      <c r="G91" s="301"/>
      <c r="H91" s="277" t="s">
        <v>879</v>
      </c>
      <c r="I91" s="277" t="s">
        <v>854</v>
      </c>
      <c r="J91" s="277">
        <v>50</v>
      </c>
      <c r="K91" s="291"/>
    </row>
    <row r="92" s="1" customFormat="1" ht="15" customHeight="1">
      <c r="B92" s="302"/>
      <c r="C92" s="277" t="s">
        <v>880</v>
      </c>
      <c r="D92" s="277"/>
      <c r="E92" s="277"/>
      <c r="F92" s="300" t="s">
        <v>858</v>
      </c>
      <c r="G92" s="301"/>
      <c r="H92" s="277" t="s">
        <v>881</v>
      </c>
      <c r="I92" s="277" t="s">
        <v>854</v>
      </c>
      <c r="J92" s="277">
        <v>255</v>
      </c>
      <c r="K92" s="291"/>
    </row>
    <row r="93" s="1" customFormat="1" ht="15" customHeight="1">
      <c r="B93" s="302"/>
      <c r="C93" s="277" t="s">
        <v>882</v>
      </c>
      <c r="D93" s="277"/>
      <c r="E93" s="277"/>
      <c r="F93" s="300" t="s">
        <v>852</v>
      </c>
      <c r="G93" s="301"/>
      <c r="H93" s="277" t="s">
        <v>883</v>
      </c>
      <c r="I93" s="277" t="s">
        <v>884</v>
      </c>
      <c r="J93" s="277"/>
      <c r="K93" s="291"/>
    </row>
    <row r="94" s="1" customFormat="1" ht="15" customHeight="1">
      <c r="B94" s="302"/>
      <c r="C94" s="277" t="s">
        <v>885</v>
      </c>
      <c r="D94" s="277"/>
      <c r="E94" s="277"/>
      <c r="F94" s="300" t="s">
        <v>852</v>
      </c>
      <c r="G94" s="301"/>
      <c r="H94" s="277" t="s">
        <v>886</v>
      </c>
      <c r="I94" s="277" t="s">
        <v>887</v>
      </c>
      <c r="J94" s="277"/>
      <c r="K94" s="291"/>
    </row>
    <row r="95" s="1" customFormat="1" ht="15" customHeight="1">
      <c r="B95" s="302"/>
      <c r="C95" s="277" t="s">
        <v>888</v>
      </c>
      <c r="D95" s="277"/>
      <c r="E95" s="277"/>
      <c r="F95" s="300" t="s">
        <v>852</v>
      </c>
      <c r="G95" s="301"/>
      <c r="H95" s="277" t="s">
        <v>888</v>
      </c>
      <c r="I95" s="277" t="s">
        <v>887</v>
      </c>
      <c r="J95" s="277"/>
      <c r="K95" s="291"/>
    </row>
    <row r="96" s="1" customFormat="1" ht="15" customHeight="1">
      <c r="B96" s="302"/>
      <c r="C96" s="277" t="s">
        <v>40</v>
      </c>
      <c r="D96" s="277"/>
      <c r="E96" s="277"/>
      <c r="F96" s="300" t="s">
        <v>852</v>
      </c>
      <c r="G96" s="301"/>
      <c r="H96" s="277" t="s">
        <v>889</v>
      </c>
      <c r="I96" s="277" t="s">
        <v>887</v>
      </c>
      <c r="J96" s="277"/>
      <c r="K96" s="291"/>
    </row>
    <row r="97" s="1" customFormat="1" ht="15" customHeight="1">
      <c r="B97" s="302"/>
      <c r="C97" s="277" t="s">
        <v>50</v>
      </c>
      <c r="D97" s="277"/>
      <c r="E97" s="277"/>
      <c r="F97" s="300" t="s">
        <v>852</v>
      </c>
      <c r="G97" s="301"/>
      <c r="H97" s="277" t="s">
        <v>890</v>
      </c>
      <c r="I97" s="277" t="s">
        <v>887</v>
      </c>
      <c r="J97" s="277"/>
      <c r="K97" s="291"/>
    </row>
    <row r="98" s="1" customFormat="1" ht="15" customHeight="1">
      <c r="B98" s="305"/>
      <c r="C98" s="306"/>
      <c r="D98" s="306"/>
      <c r="E98" s="306"/>
      <c r="F98" s="306"/>
      <c r="G98" s="306"/>
      <c r="H98" s="306"/>
      <c r="I98" s="306"/>
      <c r="J98" s="306"/>
      <c r="K98" s="307"/>
    </row>
    <row r="99" s="1" customFormat="1" ht="18.75" customHeight="1">
      <c r="B99" s="308"/>
      <c r="C99" s="309"/>
      <c r="D99" s="309"/>
      <c r="E99" s="309"/>
      <c r="F99" s="309"/>
      <c r="G99" s="309"/>
      <c r="H99" s="309"/>
      <c r="I99" s="309"/>
      <c r="J99" s="309"/>
      <c r="K99" s="308"/>
    </row>
    <row r="100" s="1" customFormat="1" ht="18.75" customHeight="1">
      <c r="B100" s="285"/>
      <c r="C100" s="285"/>
      <c r="D100" s="285"/>
      <c r="E100" s="285"/>
      <c r="F100" s="285"/>
      <c r="G100" s="285"/>
      <c r="H100" s="285"/>
      <c r="I100" s="285"/>
      <c r="J100" s="285"/>
      <c r="K100" s="285"/>
    </row>
    <row r="101" s="1" customFormat="1" ht="7.5" customHeight="1">
      <c r="B101" s="286"/>
      <c r="C101" s="287"/>
      <c r="D101" s="287"/>
      <c r="E101" s="287"/>
      <c r="F101" s="287"/>
      <c r="G101" s="287"/>
      <c r="H101" s="287"/>
      <c r="I101" s="287"/>
      <c r="J101" s="287"/>
      <c r="K101" s="288"/>
    </row>
    <row r="102" s="1" customFormat="1" ht="45" customHeight="1">
      <c r="B102" s="289"/>
      <c r="C102" s="290" t="s">
        <v>891</v>
      </c>
      <c r="D102" s="290"/>
      <c r="E102" s="290"/>
      <c r="F102" s="290"/>
      <c r="G102" s="290"/>
      <c r="H102" s="290"/>
      <c r="I102" s="290"/>
      <c r="J102" s="290"/>
      <c r="K102" s="291"/>
    </row>
    <row r="103" s="1" customFormat="1" ht="17.25" customHeight="1">
      <c r="B103" s="289"/>
      <c r="C103" s="292" t="s">
        <v>846</v>
      </c>
      <c r="D103" s="292"/>
      <c r="E103" s="292"/>
      <c r="F103" s="292" t="s">
        <v>847</v>
      </c>
      <c r="G103" s="293"/>
      <c r="H103" s="292" t="s">
        <v>56</v>
      </c>
      <c r="I103" s="292" t="s">
        <v>59</v>
      </c>
      <c r="J103" s="292" t="s">
        <v>848</v>
      </c>
      <c r="K103" s="291"/>
    </row>
    <row r="104" s="1" customFormat="1" ht="17.25" customHeight="1">
      <c r="B104" s="289"/>
      <c r="C104" s="294" t="s">
        <v>849</v>
      </c>
      <c r="D104" s="294"/>
      <c r="E104" s="294"/>
      <c r="F104" s="295" t="s">
        <v>850</v>
      </c>
      <c r="G104" s="296"/>
      <c r="H104" s="294"/>
      <c r="I104" s="294"/>
      <c r="J104" s="294" t="s">
        <v>851</v>
      </c>
      <c r="K104" s="291"/>
    </row>
    <row r="105" s="1" customFormat="1" ht="5.25" customHeight="1">
      <c r="B105" s="289"/>
      <c r="C105" s="292"/>
      <c r="D105" s="292"/>
      <c r="E105" s="292"/>
      <c r="F105" s="292"/>
      <c r="G105" s="310"/>
      <c r="H105" s="292"/>
      <c r="I105" s="292"/>
      <c r="J105" s="292"/>
      <c r="K105" s="291"/>
    </row>
    <row r="106" s="1" customFormat="1" ht="15" customHeight="1">
      <c r="B106" s="289"/>
      <c r="C106" s="277" t="s">
        <v>55</v>
      </c>
      <c r="D106" s="299"/>
      <c r="E106" s="299"/>
      <c r="F106" s="300" t="s">
        <v>852</v>
      </c>
      <c r="G106" s="277"/>
      <c r="H106" s="277" t="s">
        <v>892</v>
      </c>
      <c r="I106" s="277" t="s">
        <v>854</v>
      </c>
      <c r="J106" s="277">
        <v>20</v>
      </c>
      <c r="K106" s="291"/>
    </row>
    <row r="107" s="1" customFormat="1" ht="15" customHeight="1">
      <c r="B107" s="289"/>
      <c r="C107" s="277" t="s">
        <v>855</v>
      </c>
      <c r="D107" s="277"/>
      <c r="E107" s="277"/>
      <c r="F107" s="300" t="s">
        <v>852</v>
      </c>
      <c r="G107" s="277"/>
      <c r="H107" s="277" t="s">
        <v>892</v>
      </c>
      <c r="I107" s="277" t="s">
        <v>854</v>
      </c>
      <c r="J107" s="277">
        <v>120</v>
      </c>
      <c r="K107" s="291"/>
    </row>
    <row r="108" s="1" customFormat="1" ht="15" customHeight="1">
      <c r="B108" s="302"/>
      <c r="C108" s="277" t="s">
        <v>857</v>
      </c>
      <c r="D108" s="277"/>
      <c r="E108" s="277"/>
      <c r="F108" s="300" t="s">
        <v>858</v>
      </c>
      <c r="G108" s="277"/>
      <c r="H108" s="277" t="s">
        <v>892</v>
      </c>
      <c r="I108" s="277" t="s">
        <v>854</v>
      </c>
      <c r="J108" s="277">
        <v>50</v>
      </c>
      <c r="K108" s="291"/>
    </row>
    <row r="109" s="1" customFormat="1" ht="15" customHeight="1">
      <c r="B109" s="302"/>
      <c r="C109" s="277" t="s">
        <v>860</v>
      </c>
      <c r="D109" s="277"/>
      <c r="E109" s="277"/>
      <c r="F109" s="300" t="s">
        <v>852</v>
      </c>
      <c r="G109" s="277"/>
      <c r="H109" s="277" t="s">
        <v>892</v>
      </c>
      <c r="I109" s="277" t="s">
        <v>862</v>
      </c>
      <c r="J109" s="277"/>
      <c r="K109" s="291"/>
    </row>
    <row r="110" s="1" customFormat="1" ht="15" customHeight="1">
      <c r="B110" s="302"/>
      <c r="C110" s="277" t="s">
        <v>871</v>
      </c>
      <c r="D110" s="277"/>
      <c r="E110" s="277"/>
      <c r="F110" s="300" t="s">
        <v>858</v>
      </c>
      <c r="G110" s="277"/>
      <c r="H110" s="277" t="s">
        <v>892</v>
      </c>
      <c r="I110" s="277" t="s">
        <v>854</v>
      </c>
      <c r="J110" s="277">
        <v>50</v>
      </c>
      <c r="K110" s="291"/>
    </row>
    <row r="111" s="1" customFormat="1" ht="15" customHeight="1">
      <c r="B111" s="302"/>
      <c r="C111" s="277" t="s">
        <v>879</v>
      </c>
      <c r="D111" s="277"/>
      <c r="E111" s="277"/>
      <c r="F111" s="300" t="s">
        <v>858</v>
      </c>
      <c r="G111" s="277"/>
      <c r="H111" s="277" t="s">
        <v>892</v>
      </c>
      <c r="I111" s="277" t="s">
        <v>854</v>
      </c>
      <c r="J111" s="277">
        <v>50</v>
      </c>
      <c r="K111" s="291"/>
    </row>
    <row r="112" s="1" customFormat="1" ht="15" customHeight="1">
      <c r="B112" s="302"/>
      <c r="C112" s="277" t="s">
        <v>877</v>
      </c>
      <c r="D112" s="277"/>
      <c r="E112" s="277"/>
      <c r="F112" s="300" t="s">
        <v>858</v>
      </c>
      <c r="G112" s="277"/>
      <c r="H112" s="277" t="s">
        <v>892</v>
      </c>
      <c r="I112" s="277" t="s">
        <v>854</v>
      </c>
      <c r="J112" s="277">
        <v>50</v>
      </c>
      <c r="K112" s="291"/>
    </row>
    <row r="113" s="1" customFormat="1" ht="15" customHeight="1">
      <c r="B113" s="302"/>
      <c r="C113" s="277" t="s">
        <v>55</v>
      </c>
      <c r="D113" s="277"/>
      <c r="E113" s="277"/>
      <c r="F113" s="300" t="s">
        <v>852</v>
      </c>
      <c r="G113" s="277"/>
      <c r="H113" s="277" t="s">
        <v>893</v>
      </c>
      <c r="I113" s="277" t="s">
        <v>854</v>
      </c>
      <c r="J113" s="277">
        <v>20</v>
      </c>
      <c r="K113" s="291"/>
    </row>
    <row r="114" s="1" customFormat="1" ht="15" customHeight="1">
      <c r="B114" s="302"/>
      <c r="C114" s="277" t="s">
        <v>894</v>
      </c>
      <c r="D114" s="277"/>
      <c r="E114" s="277"/>
      <c r="F114" s="300" t="s">
        <v>852</v>
      </c>
      <c r="G114" s="277"/>
      <c r="H114" s="277" t="s">
        <v>895</v>
      </c>
      <c r="I114" s="277" t="s">
        <v>854</v>
      </c>
      <c r="J114" s="277">
        <v>120</v>
      </c>
      <c r="K114" s="291"/>
    </row>
    <row r="115" s="1" customFormat="1" ht="15" customHeight="1">
      <c r="B115" s="302"/>
      <c r="C115" s="277" t="s">
        <v>40</v>
      </c>
      <c r="D115" s="277"/>
      <c r="E115" s="277"/>
      <c r="F115" s="300" t="s">
        <v>852</v>
      </c>
      <c r="G115" s="277"/>
      <c r="H115" s="277" t="s">
        <v>896</v>
      </c>
      <c r="I115" s="277" t="s">
        <v>887</v>
      </c>
      <c r="J115" s="277"/>
      <c r="K115" s="291"/>
    </row>
    <row r="116" s="1" customFormat="1" ht="15" customHeight="1">
      <c r="B116" s="302"/>
      <c r="C116" s="277" t="s">
        <v>50</v>
      </c>
      <c r="D116" s="277"/>
      <c r="E116" s="277"/>
      <c r="F116" s="300" t="s">
        <v>852</v>
      </c>
      <c r="G116" s="277"/>
      <c r="H116" s="277" t="s">
        <v>897</v>
      </c>
      <c r="I116" s="277" t="s">
        <v>887</v>
      </c>
      <c r="J116" s="277"/>
      <c r="K116" s="291"/>
    </row>
    <row r="117" s="1" customFormat="1" ht="15" customHeight="1">
      <c r="B117" s="302"/>
      <c r="C117" s="277" t="s">
        <v>59</v>
      </c>
      <c r="D117" s="277"/>
      <c r="E117" s="277"/>
      <c r="F117" s="300" t="s">
        <v>852</v>
      </c>
      <c r="G117" s="277"/>
      <c r="H117" s="277" t="s">
        <v>898</v>
      </c>
      <c r="I117" s="277" t="s">
        <v>899</v>
      </c>
      <c r="J117" s="277"/>
      <c r="K117" s="291"/>
    </row>
    <row r="118" s="1" customFormat="1" ht="15" customHeight="1">
      <c r="B118" s="305"/>
      <c r="C118" s="311"/>
      <c r="D118" s="311"/>
      <c r="E118" s="311"/>
      <c r="F118" s="311"/>
      <c r="G118" s="311"/>
      <c r="H118" s="311"/>
      <c r="I118" s="311"/>
      <c r="J118" s="311"/>
      <c r="K118" s="307"/>
    </row>
    <row r="119" s="1" customFormat="1" ht="18.75" customHeight="1">
      <c r="B119" s="312"/>
      <c r="C119" s="313"/>
      <c r="D119" s="313"/>
      <c r="E119" s="313"/>
      <c r="F119" s="314"/>
      <c r="G119" s="313"/>
      <c r="H119" s="313"/>
      <c r="I119" s="313"/>
      <c r="J119" s="313"/>
      <c r="K119" s="312"/>
    </row>
    <row r="120" s="1" customFormat="1" ht="18.75" customHeight="1">
      <c r="B120" s="285"/>
      <c r="C120" s="285"/>
      <c r="D120" s="285"/>
      <c r="E120" s="285"/>
      <c r="F120" s="285"/>
      <c r="G120" s="285"/>
      <c r="H120" s="285"/>
      <c r="I120" s="285"/>
      <c r="J120" s="285"/>
      <c r="K120" s="285"/>
    </row>
    <row r="121" s="1" customFormat="1" ht="7.5" customHeight="1">
      <c r="B121" s="315"/>
      <c r="C121" s="316"/>
      <c r="D121" s="316"/>
      <c r="E121" s="316"/>
      <c r="F121" s="316"/>
      <c r="G121" s="316"/>
      <c r="H121" s="316"/>
      <c r="I121" s="316"/>
      <c r="J121" s="316"/>
      <c r="K121" s="317"/>
    </row>
    <row r="122" s="1" customFormat="1" ht="45" customHeight="1">
      <c r="B122" s="318"/>
      <c r="C122" s="268" t="s">
        <v>900</v>
      </c>
      <c r="D122" s="268"/>
      <c r="E122" s="268"/>
      <c r="F122" s="268"/>
      <c r="G122" s="268"/>
      <c r="H122" s="268"/>
      <c r="I122" s="268"/>
      <c r="J122" s="268"/>
      <c r="K122" s="319"/>
    </row>
    <row r="123" s="1" customFormat="1" ht="17.25" customHeight="1">
      <c r="B123" s="320"/>
      <c r="C123" s="292" t="s">
        <v>846</v>
      </c>
      <c r="D123" s="292"/>
      <c r="E123" s="292"/>
      <c r="F123" s="292" t="s">
        <v>847</v>
      </c>
      <c r="G123" s="293"/>
      <c r="H123" s="292" t="s">
        <v>56</v>
      </c>
      <c r="I123" s="292" t="s">
        <v>59</v>
      </c>
      <c r="J123" s="292" t="s">
        <v>848</v>
      </c>
      <c r="K123" s="321"/>
    </row>
    <row r="124" s="1" customFormat="1" ht="17.25" customHeight="1">
      <c r="B124" s="320"/>
      <c r="C124" s="294" t="s">
        <v>849</v>
      </c>
      <c r="D124" s="294"/>
      <c r="E124" s="294"/>
      <c r="F124" s="295" t="s">
        <v>850</v>
      </c>
      <c r="G124" s="296"/>
      <c r="H124" s="294"/>
      <c r="I124" s="294"/>
      <c r="J124" s="294" t="s">
        <v>851</v>
      </c>
      <c r="K124" s="321"/>
    </row>
    <row r="125" s="1" customFormat="1" ht="5.25" customHeight="1">
      <c r="B125" s="322"/>
      <c r="C125" s="297"/>
      <c r="D125" s="297"/>
      <c r="E125" s="297"/>
      <c r="F125" s="297"/>
      <c r="G125" s="323"/>
      <c r="H125" s="297"/>
      <c r="I125" s="297"/>
      <c r="J125" s="297"/>
      <c r="K125" s="324"/>
    </row>
    <row r="126" s="1" customFormat="1" ht="15" customHeight="1">
      <c r="B126" s="322"/>
      <c r="C126" s="277" t="s">
        <v>855</v>
      </c>
      <c r="D126" s="299"/>
      <c r="E126" s="299"/>
      <c r="F126" s="300" t="s">
        <v>852</v>
      </c>
      <c r="G126" s="277"/>
      <c r="H126" s="277" t="s">
        <v>892</v>
      </c>
      <c r="I126" s="277" t="s">
        <v>854</v>
      </c>
      <c r="J126" s="277">
        <v>120</v>
      </c>
      <c r="K126" s="325"/>
    </row>
    <row r="127" s="1" customFormat="1" ht="15" customHeight="1">
      <c r="B127" s="322"/>
      <c r="C127" s="277" t="s">
        <v>901</v>
      </c>
      <c r="D127" s="277"/>
      <c r="E127" s="277"/>
      <c r="F127" s="300" t="s">
        <v>852</v>
      </c>
      <c r="G127" s="277"/>
      <c r="H127" s="277" t="s">
        <v>902</v>
      </c>
      <c r="I127" s="277" t="s">
        <v>854</v>
      </c>
      <c r="J127" s="277" t="s">
        <v>903</v>
      </c>
      <c r="K127" s="325"/>
    </row>
    <row r="128" s="1" customFormat="1" ht="15" customHeight="1">
      <c r="B128" s="322"/>
      <c r="C128" s="277" t="s">
        <v>800</v>
      </c>
      <c r="D128" s="277"/>
      <c r="E128" s="277"/>
      <c r="F128" s="300" t="s">
        <v>852</v>
      </c>
      <c r="G128" s="277"/>
      <c r="H128" s="277" t="s">
        <v>904</v>
      </c>
      <c r="I128" s="277" t="s">
        <v>854</v>
      </c>
      <c r="J128" s="277" t="s">
        <v>903</v>
      </c>
      <c r="K128" s="325"/>
    </row>
    <row r="129" s="1" customFormat="1" ht="15" customHeight="1">
      <c r="B129" s="322"/>
      <c r="C129" s="277" t="s">
        <v>863</v>
      </c>
      <c r="D129" s="277"/>
      <c r="E129" s="277"/>
      <c r="F129" s="300" t="s">
        <v>858</v>
      </c>
      <c r="G129" s="277"/>
      <c r="H129" s="277" t="s">
        <v>864</v>
      </c>
      <c r="I129" s="277" t="s">
        <v>854</v>
      </c>
      <c r="J129" s="277">
        <v>15</v>
      </c>
      <c r="K129" s="325"/>
    </row>
    <row r="130" s="1" customFormat="1" ht="15" customHeight="1">
      <c r="B130" s="322"/>
      <c r="C130" s="303" t="s">
        <v>865</v>
      </c>
      <c r="D130" s="303"/>
      <c r="E130" s="303"/>
      <c r="F130" s="304" t="s">
        <v>858</v>
      </c>
      <c r="G130" s="303"/>
      <c r="H130" s="303" t="s">
        <v>866</v>
      </c>
      <c r="I130" s="303" t="s">
        <v>854</v>
      </c>
      <c r="J130" s="303">
        <v>15</v>
      </c>
      <c r="K130" s="325"/>
    </row>
    <row r="131" s="1" customFormat="1" ht="15" customHeight="1">
      <c r="B131" s="322"/>
      <c r="C131" s="303" t="s">
        <v>867</v>
      </c>
      <c r="D131" s="303"/>
      <c r="E131" s="303"/>
      <c r="F131" s="304" t="s">
        <v>858</v>
      </c>
      <c r="G131" s="303"/>
      <c r="H131" s="303" t="s">
        <v>868</v>
      </c>
      <c r="I131" s="303" t="s">
        <v>854</v>
      </c>
      <c r="J131" s="303">
        <v>20</v>
      </c>
      <c r="K131" s="325"/>
    </row>
    <row r="132" s="1" customFormat="1" ht="15" customHeight="1">
      <c r="B132" s="322"/>
      <c r="C132" s="303" t="s">
        <v>869</v>
      </c>
      <c r="D132" s="303"/>
      <c r="E132" s="303"/>
      <c r="F132" s="304" t="s">
        <v>858</v>
      </c>
      <c r="G132" s="303"/>
      <c r="H132" s="303" t="s">
        <v>870</v>
      </c>
      <c r="I132" s="303" t="s">
        <v>854</v>
      </c>
      <c r="J132" s="303">
        <v>20</v>
      </c>
      <c r="K132" s="325"/>
    </row>
    <row r="133" s="1" customFormat="1" ht="15" customHeight="1">
      <c r="B133" s="322"/>
      <c r="C133" s="277" t="s">
        <v>857</v>
      </c>
      <c r="D133" s="277"/>
      <c r="E133" s="277"/>
      <c r="F133" s="300" t="s">
        <v>858</v>
      </c>
      <c r="G133" s="277"/>
      <c r="H133" s="277" t="s">
        <v>892</v>
      </c>
      <c r="I133" s="277" t="s">
        <v>854</v>
      </c>
      <c r="J133" s="277">
        <v>50</v>
      </c>
      <c r="K133" s="325"/>
    </row>
    <row r="134" s="1" customFormat="1" ht="15" customHeight="1">
      <c r="B134" s="322"/>
      <c r="C134" s="277" t="s">
        <v>871</v>
      </c>
      <c r="D134" s="277"/>
      <c r="E134" s="277"/>
      <c r="F134" s="300" t="s">
        <v>858</v>
      </c>
      <c r="G134" s="277"/>
      <c r="H134" s="277" t="s">
        <v>892</v>
      </c>
      <c r="I134" s="277" t="s">
        <v>854</v>
      </c>
      <c r="J134" s="277">
        <v>50</v>
      </c>
      <c r="K134" s="325"/>
    </row>
    <row r="135" s="1" customFormat="1" ht="15" customHeight="1">
      <c r="B135" s="322"/>
      <c r="C135" s="277" t="s">
        <v>877</v>
      </c>
      <c r="D135" s="277"/>
      <c r="E135" s="277"/>
      <c r="F135" s="300" t="s">
        <v>858</v>
      </c>
      <c r="G135" s="277"/>
      <c r="H135" s="277" t="s">
        <v>892</v>
      </c>
      <c r="I135" s="277" t="s">
        <v>854</v>
      </c>
      <c r="J135" s="277">
        <v>50</v>
      </c>
      <c r="K135" s="325"/>
    </row>
    <row r="136" s="1" customFormat="1" ht="15" customHeight="1">
      <c r="B136" s="322"/>
      <c r="C136" s="277" t="s">
        <v>879</v>
      </c>
      <c r="D136" s="277"/>
      <c r="E136" s="277"/>
      <c r="F136" s="300" t="s">
        <v>858</v>
      </c>
      <c r="G136" s="277"/>
      <c r="H136" s="277" t="s">
        <v>892</v>
      </c>
      <c r="I136" s="277" t="s">
        <v>854</v>
      </c>
      <c r="J136" s="277">
        <v>50</v>
      </c>
      <c r="K136" s="325"/>
    </row>
    <row r="137" s="1" customFormat="1" ht="15" customHeight="1">
      <c r="B137" s="322"/>
      <c r="C137" s="277" t="s">
        <v>880</v>
      </c>
      <c r="D137" s="277"/>
      <c r="E137" s="277"/>
      <c r="F137" s="300" t="s">
        <v>858</v>
      </c>
      <c r="G137" s="277"/>
      <c r="H137" s="277" t="s">
        <v>905</v>
      </c>
      <c r="I137" s="277" t="s">
        <v>854</v>
      </c>
      <c r="J137" s="277">
        <v>255</v>
      </c>
      <c r="K137" s="325"/>
    </row>
    <row r="138" s="1" customFormat="1" ht="15" customHeight="1">
      <c r="B138" s="322"/>
      <c r="C138" s="277" t="s">
        <v>882</v>
      </c>
      <c r="D138" s="277"/>
      <c r="E138" s="277"/>
      <c r="F138" s="300" t="s">
        <v>852</v>
      </c>
      <c r="G138" s="277"/>
      <c r="H138" s="277" t="s">
        <v>906</v>
      </c>
      <c r="I138" s="277" t="s">
        <v>884</v>
      </c>
      <c r="J138" s="277"/>
      <c r="K138" s="325"/>
    </row>
    <row r="139" s="1" customFormat="1" ht="15" customHeight="1">
      <c r="B139" s="322"/>
      <c r="C139" s="277" t="s">
        <v>885</v>
      </c>
      <c r="D139" s="277"/>
      <c r="E139" s="277"/>
      <c r="F139" s="300" t="s">
        <v>852</v>
      </c>
      <c r="G139" s="277"/>
      <c r="H139" s="277" t="s">
        <v>907</v>
      </c>
      <c r="I139" s="277" t="s">
        <v>887</v>
      </c>
      <c r="J139" s="277"/>
      <c r="K139" s="325"/>
    </row>
    <row r="140" s="1" customFormat="1" ht="15" customHeight="1">
      <c r="B140" s="322"/>
      <c r="C140" s="277" t="s">
        <v>888</v>
      </c>
      <c r="D140" s="277"/>
      <c r="E140" s="277"/>
      <c r="F140" s="300" t="s">
        <v>852</v>
      </c>
      <c r="G140" s="277"/>
      <c r="H140" s="277" t="s">
        <v>888</v>
      </c>
      <c r="I140" s="277" t="s">
        <v>887</v>
      </c>
      <c r="J140" s="277"/>
      <c r="K140" s="325"/>
    </row>
    <row r="141" s="1" customFormat="1" ht="15" customHeight="1">
      <c r="B141" s="322"/>
      <c r="C141" s="277" t="s">
        <v>40</v>
      </c>
      <c r="D141" s="277"/>
      <c r="E141" s="277"/>
      <c r="F141" s="300" t="s">
        <v>852</v>
      </c>
      <c r="G141" s="277"/>
      <c r="H141" s="277" t="s">
        <v>908</v>
      </c>
      <c r="I141" s="277" t="s">
        <v>887</v>
      </c>
      <c r="J141" s="277"/>
      <c r="K141" s="325"/>
    </row>
    <row r="142" s="1" customFormat="1" ht="15" customHeight="1">
      <c r="B142" s="322"/>
      <c r="C142" s="277" t="s">
        <v>909</v>
      </c>
      <c r="D142" s="277"/>
      <c r="E142" s="277"/>
      <c r="F142" s="300" t="s">
        <v>852</v>
      </c>
      <c r="G142" s="277"/>
      <c r="H142" s="277" t="s">
        <v>910</v>
      </c>
      <c r="I142" s="277" t="s">
        <v>887</v>
      </c>
      <c r="J142" s="277"/>
      <c r="K142" s="325"/>
    </row>
    <row r="143" s="1" customFormat="1" ht="15" customHeight="1">
      <c r="B143" s="326"/>
      <c r="C143" s="327"/>
      <c r="D143" s="327"/>
      <c r="E143" s="327"/>
      <c r="F143" s="327"/>
      <c r="G143" s="327"/>
      <c r="H143" s="327"/>
      <c r="I143" s="327"/>
      <c r="J143" s="327"/>
      <c r="K143" s="328"/>
    </row>
    <row r="144" s="1" customFormat="1" ht="18.75" customHeight="1">
      <c r="B144" s="313"/>
      <c r="C144" s="313"/>
      <c r="D144" s="313"/>
      <c r="E144" s="313"/>
      <c r="F144" s="314"/>
      <c r="G144" s="313"/>
      <c r="H144" s="313"/>
      <c r="I144" s="313"/>
      <c r="J144" s="313"/>
      <c r="K144" s="313"/>
    </row>
    <row r="145" s="1" customFormat="1" ht="18.75" customHeight="1">
      <c r="B145" s="285"/>
      <c r="C145" s="285"/>
      <c r="D145" s="285"/>
      <c r="E145" s="285"/>
      <c r="F145" s="285"/>
      <c r="G145" s="285"/>
      <c r="H145" s="285"/>
      <c r="I145" s="285"/>
      <c r="J145" s="285"/>
      <c r="K145" s="285"/>
    </row>
    <row r="146" s="1" customFormat="1" ht="7.5" customHeight="1">
      <c r="B146" s="286"/>
      <c r="C146" s="287"/>
      <c r="D146" s="287"/>
      <c r="E146" s="287"/>
      <c r="F146" s="287"/>
      <c r="G146" s="287"/>
      <c r="H146" s="287"/>
      <c r="I146" s="287"/>
      <c r="J146" s="287"/>
      <c r="K146" s="288"/>
    </row>
    <row r="147" s="1" customFormat="1" ht="45" customHeight="1">
      <c r="B147" s="289"/>
      <c r="C147" s="290" t="s">
        <v>911</v>
      </c>
      <c r="D147" s="290"/>
      <c r="E147" s="290"/>
      <c r="F147" s="290"/>
      <c r="G147" s="290"/>
      <c r="H147" s="290"/>
      <c r="I147" s="290"/>
      <c r="J147" s="290"/>
      <c r="K147" s="291"/>
    </row>
    <row r="148" s="1" customFormat="1" ht="17.25" customHeight="1">
      <c r="B148" s="289"/>
      <c r="C148" s="292" t="s">
        <v>846</v>
      </c>
      <c r="D148" s="292"/>
      <c r="E148" s="292"/>
      <c r="F148" s="292" t="s">
        <v>847</v>
      </c>
      <c r="G148" s="293"/>
      <c r="H148" s="292" t="s">
        <v>56</v>
      </c>
      <c r="I148" s="292" t="s">
        <v>59</v>
      </c>
      <c r="J148" s="292" t="s">
        <v>848</v>
      </c>
      <c r="K148" s="291"/>
    </row>
    <row r="149" s="1" customFormat="1" ht="17.25" customHeight="1">
      <c r="B149" s="289"/>
      <c r="C149" s="294" t="s">
        <v>849</v>
      </c>
      <c r="D149" s="294"/>
      <c r="E149" s="294"/>
      <c r="F149" s="295" t="s">
        <v>850</v>
      </c>
      <c r="G149" s="296"/>
      <c r="H149" s="294"/>
      <c r="I149" s="294"/>
      <c r="J149" s="294" t="s">
        <v>851</v>
      </c>
      <c r="K149" s="291"/>
    </row>
    <row r="150" s="1" customFormat="1" ht="5.25" customHeight="1">
      <c r="B150" s="302"/>
      <c r="C150" s="297"/>
      <c r="D150" s="297"/>
      <c r="E150" s="297"/>
      <c r="F150" s="297"/>
      <c r="G150" s="298"/>
      <c r="H150" s="297"/>
      <c r="I150" s="297"/>
      <c r="J150" s="297"/>
      <c r="K150" s="325"/>
    </row>
    <row r="151" s="1" customFormat="1" ht="15" customHeight="1">
      <c r="B151" s="302"/>
      <c r="C151" s="329" t="s">
        <v>855</v>
      </c>
      <c r="D151" s="277"/>
      <c r="E151" s="277"/>
      <c r="F151" s="330" t="s">
        <v>852</v>
      </c>
      <c r="G151" s="277"/>
      <c r="H151" s="329" t="s">
        <v>892</v>
      </c>
      <c r="I151" s="329" t="s">
        <v>854</v>
      </c>
      <c r="J151" s="329">
        <v>120</v>
      </c>
      <c r="K151" s="325"/>
    </row>
    <row r="152" s="1" customFormat="1" ht="15" customHeight="1">
      <c r="B152" s="302"/>
      <c r="C152" s="329" t="s">
        <v>901</v>
      </c>
      <c r="D152" s="277"/>
      <c r="E152" s="277"/>
      <c r="F152" s="330" t="s">
        <v>852</v>
      </c>
      <c r="G152" s="277"/>
      <c r="H152" s="329" t="s">
        <v>912</v>
      </c>
      <c r="I152" s="329" t="s">
        <v>854</v>
      </c>
      <c r="J152" s="329" t="s">
        <v>903</v>
      </c>
      <c r="K152" s="325"/>
    </row>
    <row r="153" s="1" customFormat="1" ht="15" customHeight="1">
      <c r="B153" s="302"/>
      <c r="C153" s="329" t="s">
        <v>800</v>
      </c>
      <c r="D153" s="277"/>
      <c r="E153" s="277"/>
      <c r="F153" s="330" t="s">
        <v>852</v>
      </c>
      <c r="G153" s="277"/>
      <c r="H153" s="329" t="s">
        <v>913</v>
      </c>
      <c r="I153" s="329" t="s">
        <v>854</v>
      </c>
      <c r="J153" s="329" t="s">
        <v>903</v>
      </c>
      <c r="K153" s="325"/>
    </row>
    <row r="154" s="1" customFormat="1" ht="15" customHeight="1">
      <c r="B154" s="302"/>
      <c r="C154" s="329" t="s">
        <v>857</v>
      </c>
      <c r="D154" s="277"/>
      <c r="E154" s="277"/>
      <c r="F154" s="330" t="s">
        <v>858</v>
      </c>
      <c r="G154" s="277"/>
      <c r="H154" s="329" t="s">
        <v>892</v>
      </c>
      <c r="I154" s="329" t="s">
        <v>854</v>
      </c>
      <c r="J154" s="329">
        <v>50</v>
      </c>
      <c r="K154" s="325"/>
    </row>
    <row r="155" s="1" customFormat="1" ht="15" customHeight="1">
      <c r="B155" s="302"/>
      <c r="C155" s="329" t="s">
        <v>860</v>
      </c>
      <c r="D155" s="277"/>
      <c r="E155" s="277"/>
      <c r="F155" s="330" t="s">
        <v>852</v>
      </c>
      <c r="G155" s="277"/>
      <c r="H155" s="329" t="s">
        <v>892</v>
      </c>
      <c r="I155" s="329" t="s">
        <v>862</v>
      </c>
      <c r="J155" s="329"/>
      <c r="K155" s="325"/>
    </row>
    <row r="156" s="1" customFormat="1" ht="15" customHeight="1">
      <c r="B156" s="302"/>
      <c r="C156" s="329" t="s">
        <v>871</v>
      </c>
      <c r="D156" s="277"/>
      <c r="E156" s="277"/>
      <c r="F156" s="330" t="s">
        <v>858</v>
      </c>
      <c r="G156" s="277"/>
      <c r="H156" s="329" t="s">
        <v>892</v>
      </c>
      <c r="I156" s="329" t="s">
        <v>854</v>
      </c>
      <c r="J156" s="329">
        <v>50</v>
      </c>
      <c r="K156" s="325"/>
    </row>
    <row r="157" s="1" customFormat="1" ht="15" customHeight="1">
      <c r="B157" s="302"/>
      <c r="C157" s="329" t="s">
        <v>879</v>
      </c>
      <c r="D157" s="277"/>
      <c r="E157" s="277"/>
      <c r="F157" s="330" t="s">
        <v>858</v>
      </c>
      <c r="G157" s="277"/>
      <c r="H157" s="329" t="s">
        <v>892</v>
      </c>
      <c r="I157" s="329" t="s">
        <v>854</v>
      </c>
      <c r="J157" s="329">
        <v>50</v>
      </c>
      <c r="K157" s="325"/>
    </row>
    <row r="158" s="1" customFormat="1" ht="15" customHeight="1">
      <c r="B158" s="302"/>
      <c r="C158" s="329" t="s">
        <v>877</v>
      </c>
      <c r="D158" s="277"/>
      <c r="E158" s="277"/>
      <c r="F158" s="330" t="s">
        <v>858</v>
      </c>
      <c r="G158" s="277"/>
      <c r="H158" s="329" t="s">
        <v>892</v>
      </c>
      <c r="I158" s="329" t="s">
        <v>854</v>
      </c>
      <c r="J158" s="329">
        <v>50</v>
      </c>
      <c r="K158" s="325"/>
    </row>
    <row r="159" s="1" customFormat="1" ht="15" customHeight="1">
      <c r="B159" s="302"/>
      <c r="C159" s="329" t="s">
        <v>99</v>
      </c>
      <c r="D159" s="277"/>
      <c r="E159" s="277"/>
      <c r="F159" s="330" t="s">
        <v>852</v>
      </c>
      <c r="G159" s="277"/>
      <c r="H159" s="329" t="s">
        <v>914</v>
      </c>
      <c r="I159" s="329" t="s">
        <v>854</v>
      </c>
      <c r="J159" s="329" t="s">
        <v>915</v>
      </c>
      <c r="K159" s="325"/>
    </row>
    <row r="160" s="1" customFormat="1" ht="15" customHeight="1">
      <c r="B160" s="302"/>
      <c r="C160" s="329" t="s">
        <v>916</v>
      </c>
      <c r="D160" s="277"/>
      <c r="E160" s="277"/>
      <c r="F160" s="330" t="s">
        <v>852</v>
      </c>
      <c r="G160" s="277"/>
      <c r="H160" s="329" t="s">
        <v>917</v>
      </c>
      <c r="I160" s="329" t="s">
        <v>887</v>
      </c>
      <c r="J160" s="329"/>
      <c r="K160" s="325"/>
    </row>
    <row r="161" s="1" customFormat="1" ht="15" customHeight="1">
      <c r="B161" s="331"/>
      <c r="C161" s="311"/>
      <c r="D161" s="311"/>
      <c r="E161" s="311"/>
      <c r="F161" s="311"/>
      <c r="G161" s="311"/>
      <c r="H161" s="311"/>
      <c r="I161" s="311"/>
      <c r="J161" s="311"/>
      <c r="K161" s="332"/>
    </row>
    <row r="162" s="1" customFormat="1" ht="18.75" customHeight="1">
      <c r="B162" s="313"/>
      <c r="C162" s="323"/>
      <c r="D162" s="323"/>
      <c r="E162" s="323"/>
      <c r="F162" s="333"/>
      <c r="G162" s="323"/>
      <c r="H162" s="323"/>
      <c r="I162" s="323"/>
      <c r="J162" s="323"/>
      <c r="K162" s="313"/>
    </row>
    <row r="163" s="1" customFormat="1" ht="18.75" customHeight="1">
      <c r="B163" s="285"/>
      <c r="C163" s="285"/>
      <c r="D163" s="285"/>
      <c r="E163" s="285"/>
      <c r="F163" s="285"/>
      <c r="G163" s="285"/>
      <c r="H163" s="285"/>
      <c r="I163" s="285"/>
      <c r="J163" s="285"/>
      <c r="K163" s="285"/>
    </row>
    <row r="164" s="1" customFormat="1" ht="7.5" customHeight="1">
      <c r="B164" s="264"/>
      <c r="C164" s="265"/>
      <c r="D164" s="265"/>
      <c r="E164" s="265"/>
      <c r="F164" s="265"/>
      <c r="G164" s="265"/>
      <c r="H164" s="265"/>
      <c r="I164" s="265"/>
      <c r="J164" s="265"/>
      <c r="K164" s="266"/>
    </row>
    <row r="165" s="1" customFormat="1" ht="45" customHeight="1">
      <c r="B165" s="267"/>
      <c r="C165" s="268" t="s">
        <v>918</v>
      </c>
      <c r="D165" s="268"/>
      <c r="E165" s="268"/>
      <c r="F165" s="268"/>
      <c r="G165" s="268"/>
      <c r="H165" s="268"/>
      <c r="I165" s="268"/>
      <c r="J165" s="268"/>
      <c r="K165" s="269"/>
    </row>
    <row r="166" s="1" customFormat="1" ht="17.25" customHeight="1">
      <c r="B166" s="267"/>
      <c r="C166" s="292" t="s">
        <v>846</v>
      </c>
      <c r="D166" s="292"/>
      <c r="E166" s="292"/>
      <c r="F166" s="292" t="s">
        <v>847</v>
      </c>
      <c r="G166" s="334"/>
      <c r="H166" s="335" t="s">
        <v>56</v>
      </c>
      <c r="I166" s="335" t="s">
        <v>59</v>
      </c>
      <c r="J166" s="292" t="s">
        <v>848</v>
      </c>
      <c r="K166" s="269"/>
    </row>
    <row r="167" s="1" customFormat="1" ht="17.25" customHeight="1">
      <c r="B167" s="270"/>
      <c r="C167" s="294" t="s">
        <v>849</v>
      </c>
      <c r="D167" s="294"/>
      <c r="E167" s="294"/>
      <c r="F167" s="295" t="s">
        <v>850</v>
      </c>
      <c r="G167" s="336"/>
      <c r="H167" s="337"/>
      <c r="I167" s="337"/>
      <c r="J167" s="294" t="s">
        <v>851</v>
      </c>
      <c r="K167" s="272"/>
    </row>
    <row r="168" s="1" customFormat="1" ht="5.25" customHeight="1">
      <c r="B168" s="302"/>
      <c r="C168" s="297"/>
      <c r="D168" s="297"/>
      <c r="E168" s="297"/>
      <c r="F168" s="297"/>
      <c r="G168" s="298"/>
      <c r="H168" s="297"/>
      <c r="I168" s="297"/>
      <c r="J168" s="297"/>
      <c r="K168" s="325"/>
    </row>
    <row r="169" s="1" customFormat="1" ht="15" customHeight="1">
      <c r="B169" s="302"/>
      <c r="C169" s="277" t="s">
        <v>855</v>
      </c>
      <c r="D169" s="277"/>
      <c r="E169" s="277"/>
      <c r="F169" s="300" t="s">
        <v>852</v>
      </c>
      <c r="G169" s="277"/>
      <c r="H169" s="277" t="s">
        <v>892</v>
      </c>
      <c r="I169" s="277" t="s">
        <v>854</v>
      </c>
      <c r="J169" s="277">
        <v>120</v>
      </c>
      <c r="K169" s="325"/>
    </row>
    <row r="170" s="1" customFormat="1" ht="15" customHeight="1">
      <c r="B170" s="302"/>
      <c r="C170" s="277" t="s">
        <v>901</v>
      </c>
      <c r="D170" s="277"/>
      <c r="E170" s="277"/>
      <c r="F170" s="300" t="s">
        <v>852</v>
      </c>
      <c r="G170" s="277"/>
      <c r="H170" s="277" t="s">
        <v>902</v>
      </c>
      <c r="I170" s="277" t="s">
        <v>854</v>
      </c>
      <c r="J170" s="277" t="s">
        <v>903</v>
      </c>
      <c r="K170" s="325"/>
    </row>
    <row r="171" s="1" customFormat="1" ht="15" customHeight="1">
      <c r="B171" s="302"/>
      <c r="C171" s="277" t="s">
        <v>800</v>
      </c>
      <c r="D171" s="277"/>
      <c r="E171" s="277"/>
      <c r="F171" s="300" t="s">
        <v>852</v>
      </c>
      <c r="G171" s="277"/>
      <c r="H171" s="277" t="s">
        <v>919</v>
      </c>
      <c r="I171" s="277" t="s">
        <v>854</v>
      </c>
      <c r="J171" s="277" t="s">
        <v>903</v>
      </c>
      <c r="K171" s="325"/>
    </row>
    <row r="172" s="1" customFormat="1" ht="15" customHeight="1">
      <c r="B172" s="302"/>
      <c r="C172" s="277" t="s">
        <v>857</v>
      </c>
      <c r="D172" s="277"/>
      <c r="E172" s="277"/>
      <c r="F172" s="300" t="s">
        <v>858</v>
      </c>
      <c r="G172" s="277"/>
      <c r="H172" s="277" t="s">
        <v>919</v>
      </c>
      <c r="I172" s="277" t="s">
        <v>854</v>
      </c>
      <c r="J172" s="277">
        <v>50</v>
      </c>
      <c r="K172" s="325"/>
    </row>
    <row r="173" s="1" customFormat="1" ht="15" customHeight="1">
      <c r="B173" s="302"/>
      <c r="C173" s="277" t="s">
        <v>860</v>
      </c>
      <c r="D173" s="277"/>
      <c r="E173" s="277"/>
      <c r="F173" s="300" t="s">
        <v>852</v>
      </c>
      <c r="G173" s="277"/>
      <c r="H173" s="277" t="s">
        <v>919</v>
      </c>
      <c r="I173" s="277" t="s">
        <v>862</v>
      </c>
      <c r="J173" s="277"/>
      <c r="K173" s="325"/>
    </row>
    <row r="174" s="1" customFormat="1" ht="15" customHeight="1">
      <c r="B174" s="302"/>
      <c r="C174" s="277" t="s">
        <v>871</v>
      </c>
      <c r="D174" s="277"/>
      <c r="E174" s="277"/>
      <c r="F174" s="300" t="s">
        <v>858</v>
      </c>
      <c r="G174" s="277"/>
      <c r="H174" s="277" t="s">
        <v>919</v>
      </c>
      <c r="I174" s="277" t="s">
        <v>854</v>
      </c>
      <c r="J174" s="277">
        <v>50</v>
      </c>
      <c r="K174" s="325"/>
    </row>
    <row r="175" s="1" customFormat="1" ht="15" customHeight="1">
      <c r="B175" s="302"/>
      <c r="C175" s="277" t="s">
        <v>879</v>
      </c>
      <c r="D175" s="277"/>
      <c r="E175" s="277"/>
      <c r="F175" s="300" t="s">
        <v>858</v>
      </c>
      <c r="G175" s="277"/>
      <c r="H175" s="277" t="s">
        <v>919</v>
      </c>
      <c r="I175" s="277" t="s">
        <v>854</v>
      </c>
      <c r="J175" s="277">
        <v>50</v>
      </c>
      <c r="K175" s="325"/>
    </row>
    <row r="176" s="1" customFormat="1" ht="15" customHeight="1">
      <c r="B176" s="302"/>
      <c r="C176" s="277" t="s">
        <v>877</v>
      </c>
      <c r="D176" s="277"/>
      <c r="E176" s="277"/>
      <c r="F176" s="300" t="s">
        <v>858</v>
      </c>
      <c r="G176" s="277"/>
      <c r="H176" s="277" t="s">
        <v>919</v>
      </c>
      <c r="I176" s="277" t="s">
        <v>854</v>
      </c>
      <c r="J176" s="277">
        <v>50</v>
      </c>
      <c r="K176" s="325"/>
    </row>
    <row r="177" s="1" customFormat="1" ht="15" customHeight="1">
      <c r="B177" s="302"/>
      <c r="C177" s="277" t="s">
        <v>120</v>
      </c>
      <c r="D177" s="277"/>
      <c r="E177" s="277"/>
      <c r="F177" s="300" t="s">
        <v>852</v>
      </c>
      <c r="G177" s="277"/>
      <c r="H177" s="277" t="s">
        <v>920</v>
      </c>
      <c r="I177" s="277" t="s">
        <v>921</v>
      </c>
      <c r="J177" s="277"/>
      <c r="K177" s="325"/>
    </row>
    <row r="178" s="1" customFormat="1" ht="15" customHeight="1">
      <c r="B178" s="302"/>
      <c r="C178" s="277" t="s">
        <v>59</v>
      </c>
      <c r="D178" s="277"/>
      <c r="E178" s="277"/>
      <c r="F178" s="300" t="s">
        <v>852</v>
      </c>
      <c r="G178" s="277"/>
      <c r="H178" s="277" t="s">
        <v>922</v>
      </c>
      <c r="I178" s="277" t="s">
        <v>923</v>
      </c>
      <c r="J178" s="277">
        <v>1</v>
      </c>
      <c r="K178" s="325"/>
    </row>
    <row r="179" s="1" customFormat="1" ht="15" customHeight="1">
      <c r="B179" s="302"/>
      <c r="C179" s="277" t="s">
        <v>55</v>
      </c>
      <c r="D179" s="277"/>
      <c r="E179" s="277"/>
      <c r="F179" s="300" t="s">
        <v>852</v>
      </c>
      <c r="G179" s="277"/>
      <c r="H179" s="277" t="s">
        <v>924</v>
      </c>
      <c r="I179" s="277" t="s">
        <v>854</v>
      </c>
      <c r="J179" s="277">
        <v>20</v>
      </c>
      <c r="K179" s="325"/>
    </row>
    <row r="180" s="1" customFormat="1" ht="15" customHeight="1">
      <c r="B180" s="302"/>
      <c r="C180" s="277" t="s">
        <v>56</v>
      </c>
      <c r="D180" s="277"/>
      <c r="E180" s="277"/>
      <c r="F180" s="300" t="s">
        <v>852</v>
      </c>
      <c r="G180" s="277"/>
      <c r="H180" s="277" t="s">
        <v>925</v>
      </c>
      <c r="I180" s="277" t="s">
        <v>854</v>
      </c>
      <c r="J180" s="277">
        <v>255</v>
      </c>
      <c r="K180" s="325"/>
    </row>
    <row r="181" s="1" customFormat="1" ht="15" customHeight="1">
      <c r="B181" s="302"/>
      <c r="C181" s="277" t="s">
        <v>121</v>
      </c>
      <c r="D181" s="277"/>
      <c r="E181" s="277"/>
      <c r="F181" s="300" t="s">
        <v>852</v>
      </c>
      <c r="G181" s="277"/>
      <c r="H181" s="277" t="s">
        <v>816</v>
      </c>
      <c r="I181" s="277" t="s">
        <v>854</v>
      </c>
      <c r="J181" s="277">
        <v>10</v>
      </c>
      <c r="K181" s="325"/>
    </row>
    <row r="182" s="1" customFormat="1" ht="15" customHeight="1">
      <c r="B182" s="302"/>
      <c r="C182" s="277" t="s">
        <v>122</v>
      </c>
      <c r="D182" s="277"/>
      <c r="E182" s="277"/>
      <c r="F182" s="300" t="s">
        <v>852</v>
      </c>
      <c r="G182" s="277"/>
      <c r="H182" s="277" t="s">
        <v>926</v>
      </c>
      <c r="I182" s="277" t="s">
        <v>887</v>
      </c>
      <c r="J182" s="277"/>
      <c r="K182" s="325"/>
    </row>
    <row r="183" s="1" customFormat="1" ht="15" customHeight="1">
      <c r="B183" s="302"/>
      <c r="C183" s="277" t="s">
        <v>927</v>
      </c>
      <c r="D183" s="277"/>
      <c r="E183" s="277"/>
      <c r="F183" s="300" t="s">
        <v>852</v>
      </c>
      <c r="G183" s="277"/>
      <c r="H183" s="277" t="s">
        <v>928</v>
      </c>
      <c r="I183" s="277" t="s">
        <v>887</v>
      </c>
      <c r="J183" s="277"/>
      <c r="K183" s="325"/>
    </row>
    <row r="184" s="1" customFormat="1" ht="15" customHeight="1">
      <c r="B184" s="302"/>
      <c r="C184" s="277" t="s">
        <v>916</v>
      </c>
      <c r="D184" s="277"/>
      <c r="E184" s="277"/>
      <c r="F184" s="300" t="s">
        <v>852</v>
      </c>
      <c r="G184" s="277"/>
      <c r="H184" s="277" t="s">
        <v>929</v>
      </c>
      <c r="I184" s="277" t="s">
        <v>887</v>
      </c>
      <c r="J184" s="277"/>
      <c r="K184" s="325"/>
    </row>
    <row r="185" s="1" customFormat="1" ht="15" customHeight="1">
      <c r="B185" s="302"/>
      <c r="C185" s="277" t="s">
        <v>125</v>
      </c>
      <c r="D185" s="277"/>
      <c r="E185" s="277"/>
      <c r="F185" s="300" t="s">
        <v>858</v>
      </c>
      <c r="G185" s="277"/>
      <c r="H185" s="277" t="s">
        <v>930</v>
      </c>
      <c r="I185" s="277" t="s">
        <v>854</v>
      </c>
      <c r="J185" s="277">
        <v>50</v>
      </c>
      <c r="K185" s="325"/>
    </row>
    <row r="186" s="1" customFormat="1" ht="15" customHeight="1">
      <c r="B186" s="302"/>
      <c r="C186" s="277" t="s">
        <v>931</v>
      </c>
      <c r="D186" s="277"/>
      <c r="E186" s="277"/>
      <c r="F186" s="300" t="s">
        <v>858</v>
      </c>
      <c r="G186" s="277"/>
      <c r="H186" s="277" t="s">
        <v>932</v>
      </c>
      <c r="I186" s="277" t="s">
        <v>933</v>
      </c>
      <c r="J186" s="277"/>
      <c r="K186" s="325"/>
    </row>
    <row r="187" s="1" customFormat="1" ht="15" customHeight="1">
      <c r="B187" s="302"/>
      <c r="C187" s="277" t="s">
        <v>934</v>
      </c>
      <c r="D187" s="277"/>
      <c r="E187" s="277"/>
      <c r="F187" s="300" t="s">
        <v>858</v>
      </c>
      <c r="G187" s="277"/>
      <c r="H187" s="277" t="s">
        <v>935</v>
      </c>
      <c r="I187" s="277" t="s">
        <v>933</v>
      </c>
      <c r="J187" s="277"/>
      <c r="K187" s="325"/>
    </row>
    <row r="188" s="1" customFormat="1" ht="15" customHeight="1">
      <c r="B188" s="302"/>
      <c r="C188" s="277" t="s">
        <v>936</v>
      </c>
      <c r="D188" s="277"/>
      <c r="E188" s="277"/>
      <c r="F188" s="300" t="s">
        <v>858</v>
      </c>
      <c r="G188" s="277"/>
      <c r="H188" s="277" t="s">
        <v>937</v>
      </c>
      <c r="I188" s="277" t="s">
        <v>933</v>
      </c>
      <c r="J188" s="277"/>
      <c r="K188" s="325"/>
    </row>
    <row r="189" s="1" customFormat="1" ht="15" customHeight="1">
      <c r="B189" s="302"/>
      <c r="C189" s="338" t="s">
        <v>938</v>
      </c>
      <c r="D189" s="277"/>
      <c r="E189" s="277"/>
      <c r="F189" s="300" t="s">
        <v>858</v>
      </c>
      <c r="G189" s="277"/>
      <c r="H189" s="277" t="s">
        <v>939</v>
      </c>
      <c r="I189" s="277" t="s">
        <v>940</v>
      </c>
      <c r="J189" s="339" t="s">
        <v>941</v>
      </c>
      <c r="K189" s="325"/>
    </row>
    <row r="190" s="1" customFormat="1" ht="15" customHeight="1">
      <c r="B190" s="302"/>
      <c r="C190" s="338" t="s">
        <v>44</v>
      </c>
      <c r="D190" s="277"/>
      <c r="E190" s="277"/>
      <c r="F190" s="300" t="s">
        <v>852</v>
      </c>
      <c r="G190" s="277"/>
      <c r="H190" s="274" t="s">
        <v>942</v>
      </c>
      <c r="I190" s="277" t="s">
        <v>943</v>
      </c>
      <c r="J190" s="277"/>
      <c r="K190" s="325"/>
    </row>
    <row r="191" s="1" customFormat="1" ht="15" customHeight="1">
      <c r="B191" s="302"/>
      <c r="C191" s="338" t="s">
        <v>944</v>
      </c>
      <c r="D191" s="277"/>
      <c r="E191" s="277"/>
      <c r="F191" s="300" t="s">
        <v>852</v>
      </c>
      <c r="G191" s="277"/>
      <c r="H191" s="277" t="s">
        <v>945</v>
      </c>
      <c r="I191" s="277" t="s">
        <v>887</v>
      </c>
      <c r="J191" s="277"/>
      <c r="K191" s="325"/>
    </row>
    <row r="192" s="1" customFormat="1" ht="15" customHeight="1">
      <c r="B192" s="302"/>
      <c r="C192" s="338" t="s">
        <v>946</v>
      </c>
      <c r="D192" s="277"/>
      <c r="E192" s="277"/>
      <c r="F192" s="300" t="s">
        <v>852</v>
      </c>
      <c r="G192" s="277"/>
      <c r="H192" s="277" t="s">
        <v>947</v>
      </c>
      <c r="I192" s="277" t="s">
        <v>887</v>
      </c>
      <c r="J192" s="277"/>
      <c r="K192" s="325"/>
    </row>
    <row r="193" s="1" customFormat="1" ht="15" customHeight="1">
      <c r="B193" s="302"/>
      <c r="C193" s="338" t="s">
        <v>948</v>
      </c>
      <c r="D193" s="277"/>
      <c r="E193" s="277"/>
      <c r="F193" s="300" t="s">
        <v>858</v>
      </c>
      <c r="G193" s="277"/>
      <c r="H193" s="277" t="s">
        <v>949</v>
      </c>
      <c r="I193" s="277" t="s">
        <v>887</v>
      </c>
      <c r="J193" s="277"/>
      <c r="K193" s="325"/>
    </row>
    <row r="194" s="1" customFormat="1" ht="15" customHeight="1">
      <c r="B194" s="331"/>
      <c r="C194" s="340"/>
      <c r="D194" s="311"/>
      <c r="E194" s="311"/>
      <c r="F194" s="311"/>
      <c r="G194" s="311"/>
      <c r="H194" s="311"/>
      <c r="I194" s="311"/>
      <c r="J194" s="311"/>
      <c r="K194" s="332"/>
    </row>
    <row r="195" s="1" customFormat="1" ht="18.75" customHeight="1">
      <c r="B195" s="313"/>
      <c r="C195" s="323"/>
      <c r="D195" s="323"/>
      <c r="E195" s="323"/>
      <c r="F195" s="333"/>
      <c r="G195" s="323"/>
      <c r="H195" s="323"/>
      <c r="I195" s="323"/>
      <c r="J195" s="323"/>
      <c r="K195" s="313"/>
    </row>
    <row r="196" s="1" customFormat="1" ht="18.75" customHeight="1">
      <c r="B196" s="313"/>
      <c r="C196" s="323"/>
      <c r="D196" s="323"/>
      <c r="E196" s="323"/>
      <c r="F196" s="333"/>
      <c r="G196" s="323"/>
      <c r="H196" s="323"/>
      <c r="I196" s="323"/>
      <c r="J196" s="323"/>
      <c r="K196" s="313"/>
    </row>
    <row r="197" s="1" customFormat="1" ht="18.75" customHeight="1">
      <c r="B197" s="285"/>
      <c r="C197" s="285"/>
      <c r="D197" s="285"/>
      <c r="E197" s="285"/>
      <c r="F197" s="285"/>
      <c r="G197" s="285"/>
      <c r="H197" s="285"/>
      <c r="I197" s="285"/>
      <c r="J197" s="285"/>
      <c r="K197" s="285"/>
    </row>
    <row r="198" s="1" customFormat="1" ht="13.5">
      <c r="B198" s="264"/>
      <c r="C198" s="265"/>
      <c r="D198" s="265"/>
      <c r="E198" s="265"/>
      <c r="F198" s="265"/>
      <c r="G198" s="265"/>
      <c r="H198" s="265"/>
      <c r="I198" s="265"/>
      <c r="J198" s="265"/>
      <c r="K198" s="266"/>
    </row>
    <row r="199" s="1" customFormat="1" ht="21">
      <c r="B199" s="267"/>
      <c r="C199" s="268" t="s">
        <v>950</v>
      </c>
      <c r="D199" s="268"/>
      <c r="E199" s="268"/>
      <c r="F199" s="268"/>
      <c r="G199" s="268"/>
      <c r="H199" s="268"/>
      <c r="I199" s="268"/>
      <c r="J199" s="268"/>
      <c r="K199" s="269"/>
    </row>
    <row r="200" s="1" customFormat="1" ht="25.5" customHeight="1">
      <c r="B200" s="267"/>
      <c r="C200" s="341" t="s">
        <v>951</v>
      </c>
      <c r="D200" s="341"/>
      <c r="E200" s="341"/>
      <c r="F200" s="341" t="s">
        <v>952</v>
      </c>
      <c r="G200" s="342"/>
      <c r="H200" s="341" t="s">
        <v>953</v>
      </c>
      <c r="I200" s="341"/>
      <c r="J200" s="341"/>
      <c r="K200" s="269"/>
    </row>
    <row r="201" s="1" customFormat="1" ht="5.25" customHeight="1">
      <c r="B201" s="302"/>
      <c r="C201" s="297"/>
      <c r="D201" s="297"/>
      <c r="E201" s="297"/>
      <c r="F201" s="297"/>
      <c r="G201" s="323"/>
      <c r="H201" s="297"/>
      <c r="I201" s="297"/>
      <c r="J201" s="297"/>
      <c r="K201" s="325"/>
    </row>
    <row r="202" s="1" customFormat="1" ht="15" customHeight="1">
      <c r="B202" s="302"/>
      <c r="C202" s="277" t="s">
        <v>943</v>
      </c>
      <c r="D202" s="277"/>
      <c r="E202" s="277"/>
      <c r="F202" s="300" t="s">
        <v>45</v>
      </c>
      <c r="G202" s="277"/>
      <c r="H202" s="277" t="s">
        <v>954</v>
      </c>
      <c r="I202" s="277"/>
      <c r="J202" s="277"/>
      <c r="K202" s="325"/>
    </row>
    <row r="203" s="1" customFormat="1" ht="15" customHeight="1">
      <c r="B203" s="302"/>
      <c r="C203" s="277"/>
      <c r="D203" s="277"/>
      <c r="E203" s="277"/>
      <c r="F203" s="300" t="s">
        <v>46</v>
      </c>
      <c r="G203" s="277"/>
      <c r="H203" s="277" t="s">
        <v>955</v>
      </c>
      <c r="I203" s="277"/>
      <c r="J203" s="277"/>
      <c r="K203" s="325"/>
    </row>
    <row r="204" s="1" customFormat="1" ht="15" customHeight="1">
      <c r="B204" s="302"/>
      <c r="C204" s="277"/>
      <c r="D204" s="277"/>
      <c r="E204" s="277"/>
      <c r="F204" s="300" t="s">
        <v>49</v>
      </c>
      <c r="G204" s="277"/>
      <c r="H204" s="277" t="s">
        <v>956</v>
      </c>
      <c r="I204" s="277"/>
      <c r="J204" s="277"/>
      <c r="K204" s="325"/>
    </row>
    <row r="205" s="1" customFormat="1" ht="15" customHeight="1">
      <c r="B205" s="302"/>
      <c r="C205" s="277"/>
      <c r="D205" s="277"/>
      <c r="E205" s="277"/>
      <c r="F205" s="300" t="s">
        <v>47</v>
      </c>
      <c r="G205" s="277"/>
      <c r="H205" s="277" t="s">
        <v>957</v>
      </c>
      <c r="I205" s="277"/>
      <c r="J205" s="277"/>
      <c r="K205" s="325"/>
    </row>
    <row r="206" s="1" customFormat="1" ht="15" customHeight="1">
      <c r="B206" s="302"/>
      <c r="C206" s="277"/>
      <c r="D206" s="277"/>
      <c r="E206" s="277"/>
      <c r="F206" s="300" t="s">
        <v>48</v>
      </c>
      <c r="G206" s="277"/>
      <c r="H206" s="277" t="s">
        <v>958</v>
      </c>
      <c r="I206" s="277"/>
      <c r="J206" s="277"/>
      <c r="K206" s="325"/>
    </row>
    <row r="207" s="1" customFormat="1" ht="15" customHeight="1">
      <c r="B207" s="302"/>
      <c r="C207" s="277"/>
      <c r="D207" s="277"/>
      <c r="E207" s="277"/>
      <c r="F207" s="300"/>
      <c r="G207" s="277"/>
      <c r="H207" s="277"/>
      <c r="I207" s="277"/>
      <c r="J207" s="277"/>
      <c r="K207" s="325"/>
    </row>
    <row r="208" s="1" customFormat="1" ht="15" customHeight="1">
      <c r="B208" s="302"/>
      <c r="C208" s="277" t="s">
        <v>899</v>
      </c>
      <c r="D208" s="277"/>
      <c r="E208" s="277"/>
      <c r="F208" s="300" t="s">
        <v>83</v>
      </c>
      <c r="G208" s="277"/>
      <c r="H208" s="277" t="s">
        <v>959</v>
      </c>
      <c r="I208" s="277"/>
      <c r="J208" s="277"/>
      <c r="K208" s="325"/>
    </row>
    <row r="209" s="1" customFormat="1" ht="15" customHeight="1">
      <c r="B209" s="302"/>
      <c r="C209" s="277"/>
      <c r="D209" s="277"/>
      <c r="E209" s="277"/>
      <c r="F209" s="300" t="s">
        <v>794</v>
      </c>
      <c r="G209" s="277"/>
      <c r="H209" s="277" t="s">
        <v>795</v>
      </c>
      <c r="I209" s="277"/>
      <c r="J209" s="277"/>
      <c r="K209" s="325"/>
    </row>
    <row r="210" s="1" customFormat="1" ht="15" customHeight="1">
      <c r="B210" s="302"/>
      <c r="C210" s="277"/>
      <c r="D210" s="277"/>
      <c r="E210" s="277"/>
      <c r="F210" s="300" t="s">
        <v>792</v>
      </c>
      <c r="G210" s="277"/>
      <c r="H210" s="277" t="s">
        <v>960</v>
      </c>
      <c r="I210" s="277"/>
      <c r="J210" s="277"/>
      <c r="K210" s="325"/>
    </row>
    <row r="211" s="1" customFormat="1" ht="15" customHeight="1">
      <c r="B211" s="343"/>
      <c r="C211" s="277"/>
      <c r="D211" s="277"/>
      <c r="E211" s="277"/>
      <c r="F211" s="300" t="s">
        <v>796</v>
      </c>
      <c r="G211" s="338"/>
      <c r="H211" s="329" t="s">
        <v>797</v>
      </c>
      <c r="I211" s="329"/>
      <c r="J211" s="329"/>
      <c r="K211" s="344"/>
    </row>
    <row r="212" s="1" customFormat="1" ht="15" customHeight="1">
      <c r="B212" s="343"/>
      <c r="C212" s="277"/>
      <c r="D212" s="277"/>
      <c r="E212" s="277"/>
      <c r="F212" s="300" t="s">
        <v>798</v>
      </c>
      <c r="G212" s="338"/>
      <c r="H212" s="329" t="s">
        <v>496</v>
      </c>
      <c r="I212" s="329"/>
      <c r="J212" s="329"/>
      <c r="K212" s="344"/>
    </row>
    <row r="213" s="1" customFormat="1" ht="15" customHeight="1">
      <c r="B213" s="343"/>
      <c r="C213" s="277"/>
      <c r="D213" s="277"/>
      <c r="E213" s="277"/>
      <c r="F213" s="300"/>
      <c r="G213" s="338"/>
      <c r="H213" s="329"/>
      <c r="I213" s="329"/>
      <c r="J213" s="329"/>
      <c r="K213" s="344"/>
    </row>
    <row r="214" s="1" customFormat="1" ht="15" customHeight="1">
      <c r="B214" s="343"/>
      <c r="C214" s="277" t="s">
        <v>923</v>
      </c>
      <c r="D214" s="277"/>
      <c r="E214" s="277"/>
      <c r="F214" s="300">
        <v>1</v>
      </c>
      <c r="G214" s="338"/>
      <c r="H214" s="329" t="s">
        <v>961</v>
      </c>
      <c r="I214" s="329"/>
      <c r="J214" s="329"/>
      <c r="K214" s="344"/>
    </row>
    <row r="215" s="1" customFormat="1" ht="15" customHeight="1">
      <c r="B215" s="343"/>
      <c r="C215" s="277"/>
      <c r="D215" s="277"/>
      <c r="E215" s="277"/>
      <c r="F215" s="300">
        <v>2</v>
      </c>
      <c r="G215" s="338"/>
      <c r="H215" s="329" t="s">
        <v>962</v>
      </c>
      <c r="I215" s="329"/>
      <c r="J215" s="329"/>
      <c r="K215" s="344"/>
    </row>
    <row r="216" s="1" customFormat="1" ht="15" customHeight="1">
      <c r="B216" s="343"/>
      <c r="C216" s="277"/>
      <c r="D216" s="277"/>
      <c r="E216" s="277"/>
      <c r="F216" s="300">
        <v>3</v>
      </c>
      <c r="G216" s="338"/>
      <c r="H216" s="329" t="s">
        <v>963</v>
      </c>
      <c r="I216" s="329"/>
      <c r="J216" s="329"/>
      <c r="K216" s="344"/>
    </row>
    <row r="217" s="1" customFormat="1" ht="15" customHeight="1">
      <c r="B217" s="343"/>
      <c r="C217" s="277"/>
      <c r="D217" s="277"/>
      <c r="E217" s="277"/>
      <c r="F217" s="300">
        <v>4</v>
      </c>
      <c r="G217" s="338"/>
      <c r="H217" s="329" t="s">
        <v>964</v>
      </c>
      <c r="I217" s="329"/>
      <c r="J217" s="329"/>
      <c r="K217" s="344"/>
    </row>
    <row r="218" s="1" customFormat="1" ht="12.75" customHeight="1">
      <c r="B218" s="345"/>
      <c r="C218" s="346"/>
      <c r="D218" s="346"/>
      <c r="E218" s="346"/>
      <c r="F218" s="346"/>
      <c r="G218" s="346"/>
      <c r="H218" s="346"/>
      <c r="I218" s="346"/>
      <c r="J218" s="346"/>
      <c r="K218" s="34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Josef Blaha, Ing.</dc:creator>
  <cp:lastModifiedBy>Josef Blaha, Ing.</cp:lastModifiedBy>
  <dcterms:created xsi:type="dcterms:W3CDTF">2022-08-11T06:58:50Z</dcterms:created>
  <dcterms:modified xsi:type="dcterms:W3CDTF">2022-08-11T06:58:56Z</dcterms:modified>
</cp:coreProperties>
</file>